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erali-my.sharepoint.com/personal/gpa0367_fr_generali_com/Documents/2025/2025/Compétition/Résultats Sprints/Classement OD/09 2025/"/>
    </mc:Choice>
  </mc:AlternateContent>
  <xr:revisionPtr revIDLastSave="0" documentId="8_{182FC83B-2D02-408D-A3AB-39B92B6E82B4}" xr6:coauthVersionLast="47" xr6:coauthVersionMax="47" xr10:uidLastSave="{00000000-0000-0000-0000-000000000000}"/>
  <workbookProtection workbookAlgorithmName="SHA-512" workbookHashValue="IFRohXyr/Kw0j0+TkZc5uLNIByeP0AbMK8Nzh8j05vn+iAbswHVH7nU+IKb2NRjpCBwkqDdX9n0qOLzl9Nr8dg==" workbookSaltValue="SccybQG9dMBn+78gsrU00A==" workbookSpinCount="100000" lockStructure="1"/>
  <bookViews>
    <workbookView xWindow="-120" yWindow="-120" windowWidth="25440" windowHeight="15270" xr2:uid="{F8D1A1D4-CAA3-4984-ABF5-53CBFED29556}"/>
  </bookViews>
  <sheets>
    <sheet name="Evolution OD au 092025" sheetId="1" r:id="rId1"/>
    <sheet name="2024 Vs 2025" sheetId="11" state="hidden" r:id="rId2"/>
    <sheet name="Feuil7" sheetId="8" state="hidden" r:id="rId3"/>
    <sheet name="Feuil2" sheetId="3" state="hidden" r:id="rId4"/>
    <sheet name="Feuil1" sheetId="2" state="hidden" r:id="rId5"/>
    <sheet name="Coachs" sheetId="13" state="hidden" r:id="rId6"/>
  </sheets>
  <externalReferences>
    <externalReference r:id="rId7"/>
    <externalReference r:id="rId8"/>
  </externalReferences>
  <definedNames>
    <definedName name="_xlnm._FilterDatabase" localSheetId="0" hidden="1">'Evolution OD au 092025'!$A$14:$AB$14</definedName>
    <definedName name="_xlnm._FilterDatabase" localSheetId="4" hidden="1">Feuil1!$A$1:$AV$1</definedName>
  </definedNames>
  <calcPr calcId="191029"/>
  <pivotCaches>
    <pivotCache cacheId="14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39" i="11" l="1"/>
  <c r="BQ39" i="11"/>
  <c r="BR38" i="11"/>
  <c r="BQ38" i="11"/>
  <c r="BR37" i="11"/>
  <c r="BQ37" i="11"/>
  <c r="BR36" i="11"/>
  <c r="BQ36" i="11"/>
  <c r="BR35" i="11"/>
  <c r="BQ35" i="11"/>
  <c r="BR34" i="11"/>
  <c r="BQ34" i="11"/>
  <c r="BR33" i="11"/>
  <c r="BQ33" i="11"/>
  <c r="BR32" i="11"/>
  <c r="BQ32" i="11"/>
  <c r="BR31" i="11"/>
  <c r="BQ31" i="11"/>
  <c r="BR30" i="11"/>
  <c r="BQ30" i="11"/>
  <c r="BR29" i="11"/>
  <c r="BQ29" i="11"/>
  <c r="BR28" i="11"/>
  <c r="BQ28" i="11"/>
  <c r="BR27" i="11"/>
  <c r="BQ27" i="11"/>
  <c r="BR26" i="11"/>
  <c r="BQ26" i="11"/>
  <c r="BR25" i="11"/>
  <c r="BQ25" i="11"/>
  <c r="BR24" i="11"/>
  <c r="BQ24" i="11"/>
  <c r="BR23" i="11"/>
  <c r="BQ23" i="11"/>
  <c r="BR22" i="11"/>
  <c r="BQ22" i="11"/>
  <c r="BR21" i="11"/>
  <c r="BQ21" i="11"/>
  <c r="BR20" i="11"/>
  <c r="BQ20" i="11"/>
  <c r="BR19" i="11"/>
  <c r="BQ19" i="11"/>
  <c r="BR18" i="11"/>
  <c r="BQ18" i="11"/>
  <c r="BR17" i="11"/>
  <c r="BQ17" i="11"/>
  <c r="BR16" i="11"/>
  <c r="BQ16" i="11"/>
  <c r="BR15" i="11"/>
  <c r="BQ15" i="11"/>
  <c r="BR14" i="11"/>
  <c r="BQ14" i="11"/>
  <c r="BR13" i="11"/>
  <c r="BQ13" i="11"/>
  <c r="BR12" i="11"/>
  <c r="BQ12" i="11"/>
  <c r="BR11" i="11"/>
  <c r="BQ11" i="11"/>
  <c r="BR10" i="11"/>
  <c r="BQ10" i="11"/>
  <c r="BR9" i="11"/>
  <c r="BQ9" i="11"/>
  <c r="BR8" i="11"/>
  <c r="BQ8" i="11"/>
  <c r="BR7" i="11"/>
  <c r="BQ7" i="11"/>
  <c r="BR6" i="11"/>
  <c r="BQ6" i="11"/>
  <c r="AM3" i="2" l="1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2" i="2"/>
  <c r="Y2" i="2" l="1"/>
  <c r="S2" i="2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2" i="8"/>
  <c r="T33" i="1" l="1"/>
  <c r="T36" i="1"/>
  <c r="T21" i="1"/>
  <c r="T28" i="1"/>
  <c r="T43" i="1"/>
  <c r="T32" i="1"/>
  <c r="T19" i="1"/>
  <c r="T20" i="1"/>
  <c r="T31" i="1"/>
  <c r="T42" i="1"/>
  <c r="T26" i="1"/>
  <c r="T40" i="1"/>
  <c r="T35" i="1"/>
  <c r="T24" i="1"/>
  <c r="T17" i="1"/>
  <c r="T48" i="1"/>
  <c r="T47" i="1"/>
  <c r="T44" i="1"/>
  <c r="T22" i="1"/>
  <c r="T38" i="1"/>
  <c r="T41" i="1"/>
  <c r="T34" i="1"/>
  <c r="T29" i="1"/>
  <c r="T18" i="1"/>
  <c r="T23" i="1"/>
  <c r="T25" i="1"/>
  <c r="T15" i="1"/>
  <c r="T16" i="1"/>
  <c r="T27" i="1"/>
  <c r="T37" i="1"/>
  <c r="T30" i="1"/>
  <c r="T45" i="1"/>
  <c r="T39" i="1"/>
  <c r="T46" i="1"/>
  <c r="Z30" i="1" l="1"/>
  <c r="Z38" i="1"/>
  <c r="Z44" i="1"/>
  <c r="Z48" i="1"/>
  <c r="Z17" i="1"/>
  <c r="Z40" i="1"/>
  <c r="Z27" i="1"/>
  <c r="Z25" i="1"/>
  <c r="Z37" i="1"/>
  <c r="Z29" i="1"/>
  <c r="Z47" i="1"/>
  <c r="Z28" i="1"/>
  <c r="Z24" i="1"/>
  <c r="Z26" i="1"/>
  <c r="Z45" i="1"/>
  <c r="Z23" i="1"/>
  <c r="Z46" i="1"/>
  <c r="Z34" i="1"/>
  <c r="Z15" i="1"/>
  <c r="Z36" i="1"/>
  <c r="Z35" i="1"/>
  <c r="Z42" i="1"/>
  <c r="Z20" i="1"/>
  <c r="Z32" i="1"/>
  <c r="Z39" i="1"/>
  <c r="Z22" i="1"/>
  <c r="Z18" i="1"/>
  <c r="Z33" i="1"/>
  <c r="Z21" i="1"/>
  <c r="Z31" i="1"/>
  <c r="Z19" i="1"/>
  <c r="Z43" i="1"/>
  <c r="Z16" i="1"/>
  <c r="Z41" i="1"/>
  <c r="X30" i="1"/>
  <c r="X38" i="1"/>
  <c r="X44" i="1"/>
  <c r="X48" i="1"/>
  <c r="X17" i="1"/>
  <c r="X40" i="1"/>
  <c r="X27" i="1"/>
  <c r="X25" i="1"/>
  <c r="X37" i="1"/>
  <c r="X29" i="1"/>
  <c r="X47" i="1"/>
  <c r="X28" i="1"/>
  <c r="X24" i="1"/>
  <c r="X26" i="1"/>
  <c r="X45" i="1"/>
  <c r="X23" i="1"/>
  <c r="X46" i="1"/>
  <c r="X34" i="1"/>
  <c r="X15" i="1"/>
  <c r="X36" i="1"/>
  <c r="X35" i="1"/>
  <c r="X42" i="1"/>
  <c r="X20" i="1"/>
  <c r="X32" i="1"/>
  <c r="X39" i="1"/>
  <c r="X22" i="1"/>
  <c r="X18" i="1"/>
  <c r="X33" i="1"/>
  <c r="X21" i="1"/>
  <c r="X31" i="1"/>
  <c r="X19" i="1"/>
  <c r="X43" i="1"/>
  <c r="X16" i="1"/>
  <c r="X41" i="1"/>
  <c r="V30" i="1"/>
  <c r="V38" i="1"/>
  <c r="V44" i="1"/>
  <c r="V48" i="1"/>
  <c r="V17" i="1"/>
  <c r="V40" i="1"/>
  <c r="V27" i="1"/>
  <c r="V25" i="1"/>
  <c r="V37" i="1"/>
  <c r="V29" i="1"/>
  <c r="V47" i="1"/>
  <c r="V28" i="1"/>
  <c r="V24" i="1"/>
  <c r="V26" i="1"/>
  <c r="V45" i="1"/>
  <c r="V23" i="1"/>
  <c r="V46" i="1"/>
  <c r="V34" i="1"/>
  <c r="V15" i="1"/>
  <c r="V36" i="1"/>
  <c r="V35" i="1"/>
  <c r="V42" i="1"/>
  <c r="V20" i="1"/>
  <c r="V32" i="1"/>
  <c r="V39" i="1"/>
  <c r="V22" i="1"/>
  <c r="V18" i="1"/>
  <c r="V33" i="1"/>
  <c r="V21" i="1"/>
  <c r="V31" i="1"/>
  <c r="V19" i="1"/>
  <c r="V43" i="1"/>
  <c r="V16" i="1"/>
  <c r="V41" i="1"/>
  <c r="R30" i="1"/>
  <c r="R38" i="1"/>
  <c r="R44" i="1"/>
  <c r="R48" i="1"/>
  <c r="R17" i="1"/>
  <c r="R40" i="1"/>
  <c r="R27" i="1"/>
  <c r="R25" i="1"/>
  <c r="R37" i="1"/>
  <c r="R29" i="1"/>
  <c r="R47" i="1"/>
  <c r="R28" i="1"/>
  <c r="R24" i="1"/>
  <c r="R26" i="1"/>
  <c r="R45" i="1"/>
  <c r="R23" i="1"/>
  <c r="R46" i="1"/>
  <c r="R34" i="1"/>
  <c r="R15" i="1"/>
  <c r="R36" i="1"/>
  <c r="R35" i="1"/>
  <c r="R42" i="1"/>
  <c r="R20" i="1"/>
  <c r="R32" i="1"/>
  <c r="R39" i="1"/>
  <c r="R22" i="1"/>
  <c r="R18" i="1"/>
  <c r="R33" i="1"/>
  <c r="R21" i="1"/>
  <c r="R31" i="1"/>
  <c r="R19" i="1"/>
  <c r="R43" i="1"/>
  <c r="R16" i="1"/>
  <c r="R41" i="1"/>
  <c r="P30" i="1"/>
  <c r="P38" i="1"/>
  <c r="P44" i="1"/>
  <c r="P48" i="1"/>
  <c r="P17" i="1"/>
  <c r="P40" i="1"/>
  <c r="P27" i="1"/>
  <c r="P25" i="1"/>
  <c r="P37" i="1"/>
  <c r="P29" i="1"/>
  <c r="P47" i="1"/>
  <c r="P28" i="1"/>
  <c r="P24" i="1"/>
  <c r="P26" i="1"/>
  <c r="P45" i="1"/>
  <c r="P23" i="1"/>
  <c r="P46" i="1"/>
  <c r="P34" i="1"/>
  <c r="P15" i="1"/>
  <c r="P36" i="1"/>
  <c r="P35" i="1"/>
  <c r="P42" i="1"/>
  <c r="P20" i="1"/>
  <c r="P32" i="1"/>
  <c r="P39" i="1"/>
  <c r="P22" i="1"/>
  <c r="P18" i="1"/>
  <c r="P33" i="1"/>
  <c r="P21" i="1"/>
  <c r="P31" i="1"/>
  <c r="P19" i="1"/>
  <c r="P43" i="1"/>
  <c r="P16" i="1"/>
  <c r="P41" i="1"/>
  <c r="N30" i="1"/>
  <c r="N38" i="1"/>
  <c r="N44" i="1"/>
  <c r="N48" i="1"/>
  <c r="N17" i="1"/>
  <c r="N40" i="1"/>
  <c r="N27" i="1"/>
  <c r="N25" i="1"/>
  <c r="N37" i="1"/>
  <c r="N29" i="1"/>
  <c r="N47" i="1"/>
  <c r="N28" i="1"/>
  <c r="N24" i="1"/>
  <c r="N26" i="1"/>
  <c r="N45" i="1"/>
  <c r="N23" i="1"/>
  <c r="N46" i="1"/>
  <c r="N34" i="1"/>
  <c r="N15" i="1"/>
  <c r="N36" i="1"/>
  <c r="N35" i="1"/>
  <c r="N42" i="1"/>
  <c r="N20" i="1"/>
  <c r="N32" i="1"/>
  <c r="N39" i="1"/>
  <c r="N22" i="1"/>
  <c r="N18" i="1"/>
  <c r="N33" i="1"/>
  <c r="N21" i="1"/>
  <c r="N31" i="1"/>
  <c r="N19" i="1"/>
  <c r="N43" i="1"/>
  <c r="N16" i="1"/>
  <c r="N41" i="1"/>
  <c r="L30" i="1"/>
  <c r="L38" i="1"/>
  <c r="L44" i="1"/>
  <c r="L48" i="1"/>
  <c r="L17" i="1"/>
  <c r="L40" i="1"/>
  <c r="L27" i="1"/>
  <c r="L25" i="1"/>
  <c r="L37" i="1"/>
  <c r="L29" i="1"/>
  <c r="L47" i="1"/>
  <c r="L28" i="1"/>
  <c r="L24" i="1"/>
  <c r="L26" i="1"/>
  <c r="L45" i="1"/>
  <c r="L23" i="1"/>
  <c r="L46" i="1"/>
  <c r="L34" i="1"/>
  <c r="L15" i="1"/>
  <c r="L36" i="1"/>
  <c r="L35" i="1"/>
  <c r="L42" i="1"/>
  <c r="L20" i="1"/>
  <c r="L32" i="1"/>
  <c r="L39" i="1"/>
  <c r="L22" i="1"/>
  <c r="L18" i="1"/>
  <c r="L33" i="1"/>
  <c r="L21" i="1"/>
  <c r="L31" i="1"/>
  <c r="L19" i="1"/>
  <c r="L43" i="1"/>
  <c r="L16" i="1"/>
  <c r="L41" i="1"/>
  <c r="J30" i="1"/>
  <c r="J38" i="1"/>
  <c r="J44" i="1"/>
  <c r="J48" i="1"/>
  <c r="J17" i="1"/>
  <c r="J40" i="1"/>
  <c r="J27" i="1"/>
  <c r="J25" i="1"/>
  <c r="J37" i="1"/>
  <c r="J29" i="1"/>
  <c r="J47" i="1"/>
  <c r="J28" i="1"/>
  <c r="J24" i="1"/>
  <c r="J26" i="1"/>
  <c r="J45" i="1"/>
  <c r="J23" i="1"/>
  <c r="J46" i="1"/>
  <c r="J34" i="1"/>
  <c r="J15" i="1"/>
  <c r="J36" i="1"/>
  <c r="J35" i="1"/>
  <c r="J42" i="1"/>
  <c r="J20" i="1"/>
  <c r="J32" i="1"/>
  <c r="J39" i="1"/>
  <c r="J22" i="1"/>
  <c r="J18" i="1"/>
  <c r="J33" i="1"/>
  <c r="J21" i="1"/>
  <c r="J31" i="1"/>
  <c r="J19" i="1"/>
  <c r="J43" i="1"/>
  <c r="J16" i="1"/>
  <c r="J41" i="1"/>
  <c r="H30" i="1"/>
  <c r="H38" i="1"/>
  <c r="H44" i="1"/>
  <c r="H48" i="1"/>
  <c r="H17" i="1"/>
  <c r="H40" i="1"/>
  <c r="H27" i="1"/>
  <c r="H25" i="1"/>
  <c r="H37" i="1"/>
  <c r="H29" i="1"/>
  <c r="H47" i="1"/>
  <c r="H28" i="1"/>
  <c r="H24" i="1"/>
  <c r="H26" i="1"/>
  <c r="H45" i="1"/>
  <c r="H23" i="1"/>
  <c r="H46" i="1"/>
  <c r="H34" i="1"/>
  <c r="H15" i="1"/>
  <c r="H36" i="1"/>
  <c r="H35" i="1"/>
  <c r="H42" i="1"/>
  <c r="H20" i="1"/>
  <c r="H32" i="1"/>
  <c r="H39" i="1"/>
  <c r="H22" i="1"/>
  <c r="H18" i="1"/>
  <c r="H33" i="1"/>
  <c r="H21" i="1"/>
  <c r="H31" i="1"/>
  <c r="H19" i="1"/>
  <c r="H43" i="1"/>
  <c r="H16" i="1"/>
  <c r="H41" i="1"/>
  <c r="AA17" i="1" l="1"/>
  <c r="AA36" i="1"/>
  <c r="AA48" i="1"/>
  <c r="AA15" i="1"/>
  <c r="AA44" i="1"/>
  <c r="AA33" i="1"/>
  <c r="AA28" i="1"/>
  <c r="AA18" i="1"/>
  <c r="AA47" i="1"/>
  <c r="AA31" i="1"/>
  <c r="AA26" i="1"/>
  <c r="AA40" i="1"/>
  <c r="AA42" i="1"/>
  <c r="AA21" i="1"/>
  <c r="AA35" i="1"/>
  <c r="AA24" i="1"/>
  <c r="AA41" i="1"/>
  <c r="AA22" i="1"/>
  <c r="AA34" i="1"/>
  <c r="AA29" i="1"/>
  <c r="AA38" i="1"/>
  <c r="AA16" i="1"/>
  <c r="AA39" i="1"/>
  <c r="AA46" i="1"/>
  <c r="AA37" i="1"/>
  <c r="AA30" i="1"/>
  <c r="AA43" i="1"/>
  <c r="AA32" i="1"/>
  <c r="AA23" i="1"/>
  <c r="AA25" i="1"/>
  <c r="AA19" i="1"/>
  <c r="AA20" i="1"/>
  <c r="AA45" i="1"/>
  <c r="AA27" i="1"/>
  <c r="AB46" i="1" l="1"/>
  <c r="AB20" i="1"/>
  <c r="AB47" i="1"/>
  <c r="AB28" i="1"/>
  <c r="AB23" i="1"/>
  <c r="AB38" i="1"/>
  <c r="AB21" i="1"/>
  <c r="AB33" i="1"/>
  <c r="AB19" i="1"/>
  <c r="AB35" i="1"/>
  <c r="AB32" i="1"/>
  <c r="AB29" i="1"/>
  <c r="AB42" i="1"/>
  <c r="AB44" i="1"/>
  <c r="AB39" i="1"/>
  <c r="AB16" i="1"/>
  <c r="AB43" i="1"/>
  <c r="AB34" i="1"/>
  <c r="AB40" i="1"/>
  <c r="AB15" i="1"/>
  <c r="AB24" i="1"/>
  <c r="AB25" i="1"/>
  <c r="AB27" i="1"/>
  <c r="AB30" i="1"/>
  <c r="AB22" i="1"/>
  <c r="AB26" i="1"/>
  <c r="AB48" i="1"/>
  <c r="AB17" i="1"/>
  <c r="AB18" i="1"/>
  <c r="AB45" i="1"/>
  <c r="AB37" i="1"/>
  <c r="AB41" i="1"/>
  <c r="AB31" i="1"/>
  <c r="AB36" i="1"/>
  <c r="AF25" i="2" l="1"/>
  <c r="AF28" i="2"/>
  <c r="AF16" i="2"/>
  <c r="AF32" i="2"/>
  <c r="AF33" i="2"/>
  <c r="AF3" i="2"/>
  <c r="AF14" i="2"/>
  <c r="AF29" i="2"/>
  <c r="AF5" i="2"/>
  <c r="AF8" i="2"/>
  <c r="AF13" i="2"/>
  <c r="AF27" i="2"/>
  <c r="AF18" i="2"/>
  <c r="AF34" i="2"/>
  <c r="AF24" i="2"/>
  <c r="AF21" i="2"/>
  <c r="AF6" i="2"/>
  <c r="AF19" i="2"/>
  <c r="AF23" i="2"/>
  <c r="AF10" i="2"/>
  <c r="AF26" i="2"/>
  <c r="AF30" i="2"/>
  <c r="AF31" i="2"/>
  <c r="AF9" i="2"/>
  <c r="AF2" i="2"/>
  <c r="AF35" i="2"/>
  <c r="AF12" i="2"/>
  <c r="AF11" i="2"/>
  <c r="AF4" i="2"/>
  <c r="AF15" i="2"/>
  <c r="AF7" i="2"/>
  <c r="AF17" i="2"/>
  <c r="AF22" i="2"/>
  <c r="AF20" i="2"/>
  <c r="AU25" i="2" l="1"/>
  <c r="AV25" i="2" s="1"/>
  <c r="AU28" i="2"/>
  <c r="AV28" i="2" s="1"/>
  <c r="AU16" i="2"/>
  <c r="AV16" i="2" s="1"/>
  <c r="AU32" i="2"/>
  <c r="AV32" i="2" s="1"/>
  <c r="AU33" i="2"/>
  <c r="AV33" i="2" s="1"/>
  <c r="AU3" i="2"/>
  <c r="AV3" i="2" s="1"/>
  <c r="AU14" i="2"/>
  <c r="AV14" i="2" s="1"/>
  <c r="AU29" i="2"/>
  <c r="AV29" i="2" s="1"/>
  <c r="AU5" i="2"/>
  <c r="AV5" i="2" s="1"/>
  <c r="AU8" i="2"/>
  <c r="AV8" i="2" s="1"/>
  <c r="AU13" i="2"/>
  <c r="AV13" i="2" s="1"/>
  <c r="AU27" i="2"/>
  <c r="AV27" i="2" s="1"/>
  <c r="AU18" i="2"/>
  <c r="AV18" i="2" s="1"/>
  <c r="AU34" i="2"/>
  <c r="AV34" i="2" s="1"/>
  <c r="AU24" i="2"/>
  <c r="AV24" i="2" s="1"/>
  <c r="AU21" i="2"/>
  <c r="AV21" i="2" s="1"/>
  <c r="AU6" i="2"/>
  <c r="AV6" i="2" s="1"/>
  <c r="AU19" i="2"/>
  <c r="AV19" i="2" s="1"/>
  <c r="AU23" i="2"/>
  <c r="AV23" i="2" s="1"/>
  <c r="AU10" i="2"/>
  <c r="AV10" i="2" s="1"/>
  <c r="AU26" i="2"/>
  <c r="AV26" i="2" s="1"/>
  <c r="AU30" i="2"/>
  <c r="AV30" i="2" s="1"/>
  <c r="AU31" i="2"/>
  <c r="AV31" i="2" s="1"/>
  <c r="AU9" i="2"/>
  <c r="AV9" i="2" s="1"/>
  <c r="AU2" i="2"/>
  <c r="AV2" i="2" s="1"/>
  <c r="AU35" i="2"/>
  <c r="AV35" i="2" s="1"/>
  <c r="AU12" i="2"/>
  <c r="AV12" i="2" s="1"/>
  <c r="AU11" i="2"/>
  <c r="AV11" i="2" s="1"/>
  <c r="AU4" i="2"/>
  <c r="AV4" i="2" s="1"/>
  <c r="AU15" i="2"/>
  <c r="AV15" i="2" s="1"/>
  <c r="AU7" i="2"/>
  <c r="AV7" i="2" s="1"/>
  <c r="AU17" i="2"/>
  <c r="AV17" i="2" s="1"/>
  <c r="AU22" i="2"/>
  <c r="AV22" i="2" s="1"/>
  <c r="AU20" i="2"/>
  <c r="AV20" i="2" s="1"/>
  <c r="Y3" i="2"/>
  <c r="Y30" i="2"/>
  <c r="Y20" i="2"/>
  <c r="S16" i="2"/>
  <c r="S32" i="2"/>
  <c r="S33" i="2"/>
  <c r="S14" i="2"/>
  <c r="S29" i="2"/>
  <c r="S21" i="2"/>
  <c r="S9" i="2"/>
  <c r="S17" i="2"/>
  <c r="S20" i="2"/>
  <c r="AS25" i="2"/>
  <c r="AS28" i="2"/>
  <c r="AS16" i="2"/>
  <c r="AS32" i="2"/>
  <c r="AS33" i="2"/>
  <c r="AS3" i="2"/>
  <c r="AS14" i="2"/>
  <c r="AS29" i="2"/>
  <c r="AS5" i="2"/>
  <c r="AS8" i="2"/>
  <c r="AS13" i="2"/>
  <c r="AS27" i="2"/>
  <c r="AS18" i="2"/>
  <c r="AS34" i="2"/>
  <c r="AS24" i="2"/>
  <c r="AS21" i="2"/>
  <c r="AS6" i="2"/>
  <c r="AS19" i="2"/>
  <c r="AS23" i="2"/>
  <c r="AS10" i="2"/>
  <c r="AS26" i="2"/>
  <c r="AS30" i="2"/>
  <c r="AS31" i="2"/>
  <c r="AS9" i="2"/>
  <c r="AS2" i="2"/>
  <c r="AS35" i="2"/>
  <c r="AS12" i="2"/>
  <c r="AS11" i="2"/>
  <c r="AS4" i="2"/>
  <c r="AS15" i="2"/>
  <c r="AS7" i="2"/>
  <c r="AS17" i="2"/>
  <c r="AS22" i="2"/>
  <c r="AP25" i="2"/>
  <c r="AP28" i="2"/>
  <c r="AP16" i="2"/>
  <c r="AP32" i="2"/>
  <c r="AP33" i="2"/>
  <c r="AP3" i="2"/>
  <c r="AP14" i="2"/>
  <c r="AP29" i="2"/>
  <c r="AP5" i="2"/>
  <c r="AP8" i="2"/>
  <c r="AP13" i="2"/>
  <c r="AP27" i="2"/>
  <c r="AP18" i="2"/>
  <c r="AP34" i="2"/>
  <c r="AP24" i="2"/>
  <c r="AP21" i="2"/>
  <c r="AP6" i="2"/>
  <c r="AP19" i="2"/>
  <c r="AP23" i="2"/>
  <c r="AP10" i="2"/>
  <c r="AP26" i="2"/>
  <c r="AP30" i="2"/>
  <c r="AP31" i="2"/>
  <c r="AP9" i="2"/>
  <c r="AP2" i="2"/>
  <c r="AP35" i="2"/>
  <c r="AP12" i="2"/>
  <c r="AP11" i="2"/>
  <c r="AP4" i="2"/>
  <c r="AP15" i="2"/>
  <c r="AP7" i="2"/>
  <c r="AP17" i="2"/>
  <c r="AP22" i="2"/>
  <c r="AJ25" i="2"/>
  <c r="AJ28" i="2"/>
  <c r="AJ16" i="2"/>
  <c r="AJ32" i="2"/>
  <c r="AJ33" i="2"/>
  <c r="AJ3" i="2"/>
  <c r="AJ14" i="2"/>
  <c r="AJ29" i="2"/>
  <c r="AJ5" i="2"/>
  <c r="AJ8" i="2"/>
  <c r="AJ13" i="2"/>
  <c r="AJ27" i="2"/>
  <c r="AJ18" i="2"/>
  <c r="AJ34" i="2"/>
  <c r="AJ24" i="2"/>
  <c r="AJ21" i="2"/>
  <c r="AJ6" i="2"/>
  <c r="AJ19" i="2"/>
  <c r="AJ23" i="2"/>
  <c r="AJ10" i="2"/>
  <c r="AJ26" i="2"/>
  <c r="AJ30" i="2"/>
  <c r="AJ31" i="2"/>
  <c r="AJ9" i="2"/>
  <c r="AJ2" i="2"/>
  <c r="AJ35" i="2"/>
  <c r="AJ12" i="2"/>
  <c r="AJ11" i="2"/>
  <c r="AJ4" i="2"/>
  <c r="AJ15" i="2"/>
  <c r="AJ7" i="2"/>
  <c r="AJ17" i="2"/>
  <c r="AJ22" i="2"/>
  <c r="Y25" i="2"/>
  <c r="Y28" i="2"/>
  <c r="Y16" i="2"/>
  <c r="Y32" i="2"/>
  <c r="Y33" i="2"/>
  <c r="Y14" i="2"/>
  <c r="Y29" i="2"/>
  <c r="Y5" i="2"/>
  <c r="Y8" i="2"/>
  <c r="Y13" i="2"/>
  <c r="Y27" i="2"/>
  <c r="Y18" i="2"/>
  <c r="Y34" i="2"/>
  <c r="Y24" i="2"/>
  <c r="Y21" i="2"/>
  <c r="Y6" i="2"/>
  <c r="Y19" i="2"/>
  <c r="Y23" i="2"/>
  <c r="Y10" i="2"/>
  <c r="Y26" i="2"/>
  <c r="Y31" i="2"/>
  <c r="Y9" i="2"/>
  <c r="Y35" i="2"/>
  <c r="Y12" i="2"/>
  <c r="Y11" i="2"/>
  <c r="Y4" i="2"/>
  <c r="Y15" i="2"/>
  <c r="Y7" i="2"/>
  <c r="Y17" i="2"/>
  <c r="Y22" i="2"/>
  <c r="V25" i="2"/>
  <c r="V28" i="2"/>
  <c r="V16" i="2"/>
  <c r="V32" i="2"/>
  <c r="V33" i="2"/>
  <c r="V3" i="2"/>
  <c r="V14" i="2"/>
  <c r="V29" i="2"/>
  <c r="V5" i="2"/>
  <c r="V8" i="2"/>
  <c r="V13" i="2"/>
  <c r="V27" i="2"/>
  <c r="V18" i="2"/>
  <c r="V34" i="2"/>
  <c r="V24" i="2"/>
  <c r="V21" i="2"/>
  <c r="V6" i="2"/>
  <c r="V19" i="2"/>
  <c r="V23" i="2"/>
  <c r="V10" i="2"/>
  <c r="V26" i="2"/>
  <c r="V30" i="2"/>
  <c r="V31" i="2"/>
  <c r="V9" i="2"/>
  <c r="V2" i="2"/>
  <c r="V35" i="2"/>
  <c r="V12" i="2"/>
  <c r="V11" i="2"/>
  <c r="V4" i="2"/>
  <c r="V15" i="2"/>
  <c r="V7" i="2"/>
  <c r="V17" i="2"/>
  <c r="V22" i="2"/>
  <c r="S25" i="2"/>
  <c r="S28" i="2"/>
  <c r="S3" i="2"/>
  <c r="S5" i="2"/>
  <c r="S8" i="2"/>
  <c r="S13" i="2"/>
  <c r="S27" i="2"/>
  <c r="S18" i="2"/>
  <c r="S34" i="2"/>
  <c r="S24" i="2"/>
  <c r="S6" i="2"/>
  <c r="S19" i="2"/>
  <c r="S23" i="2"/>
  <c r="S10" i="2"/>
  <c r="S26" i="2"/>
  <c r="S30" i="2"/>
  <c r="S31" i="2"/>
  <c r="S35" i="2"/>
  <c r="S12" i="2"/>
  <c r="S11" i="2"/>
  <c r="S4" i="2"/>
  <c r="S15" i="2"/>
  <c r="S7" i="2"/>
  <c r="S22" i="2"/>
  <c r="AS20" i="2"/>
  <c r="AP20" i="2"/>
  <c r="AJ20" i="2"/>
  <c r="V20" i="2"/>
</calcChain>
</file>

<file path=xl/sharedStrings.xml><?xml version="1.0" encoding="utf-8"?>
<sst xmlns="http://schemas.openxmlformats.org/spreadsheetml/2006/main" count="1490" uniqueCount="274">
  <si>
    <t>Région</t>
  </si>
  <si>
    <t>Ref OD</t>
  </si>
  <si>
    <t>OD</t>
  </si>
  <si>
    <t>IMD</t>
  </si>
  <si>
    <t>Calcul du rang</t>
  </si>
  <si>
    <t>Total des rangs Evolution</t>
  </si>
  <si>
    <t>Classement</t>
  </si>
  <si>
    <t>OD ILLE ET VILAINE-COTES D'ARMOR</t>
  </si>
  <si>
    <t>OD AVEYRON-HERAULT-AUDE-PYRENEES ORIENT.</t>
  </si>
  <si>
    <t>OD RHONE</t>
  </si>
  <si>
    <t>OD FINISTERE - MORBIHAN</t>
  </si>
  <si>
    <t>OD VAUCLUSE - DROME - ARDECHE - GARD</t>
  </si>
  <si>
    <t>OD PUY DE DOME - LOIRE - HAUTE LOIRE</t>
  </si>
  <si>
    <t>OD SEINE ET MARNE - YONNE</t>
  </si>
  <si>
    <t>OD LOIRE ATLANTIQUE - VENDEE</t>
  </si>
  <si>
    <t>OD SEINE MARITIME</t>
  </si>
  <si>
    <t>OD VAR - BOUCHES DU RHONE</t>
  </si>
  <si>
    <t>OD MOSELLE - MEURTHE ET MOSELLE</t>
  </si>
  <si>
    <t>OD CHARENTES-VIENNES-DEUX SEVRES</t>
  </si>
  <si>
    <t>OD ISERE ALBERTVILLE</t>
  </si>
  <si>
    <t>OD BAS RHIN - MOSELLE</t>
  </si>
  <si>
    <t>OD SOMME - OISE - AISNE</t>
  </si>
  <si>
    <t>OD YVELINES - EURE ET LOIR</t>
  </si>
  <si>
    <t>OD SARTHE - MAINE ET LOIRE</t>
  </si>
  <si>
    <t>OD BOUCHES DU RHONE</t>
  </si>
  <si>
    <t>OD NORD LITTORAL</t>
  </si>
  <si>
    <t>OD MANCHE - CALVADOS - ORNE - MAYENNE</t>
  </si>
  <si>
    <t>OD ARDENNES - MARNE - MEUSE - AUBE</t>
  </si>
  <si>
    <t>OD NORD LILLE</t>
  </si>
  <si>
    <t>OD GIRONDE - DORDOGNE</t>
  </si>
  <si>
    <t>OD ALLIER-SAONE &amp; LOIRE-NIEVRE-COTE D'OR</t>
  </si>
  <si>
    <t>OD VOSGES-HT RHIN-TR BEL-DOUBS-HTE MARNE</t>
  </si>
  <si>
    <t>OD NORD ARTOIS</t>
  </si>
  <si>
    <t>OD ESSONNE - LOIRET</t>
  </si>
  <si>
    <t>OD HAUTE SAVOIE AIN JURA AIX LES BAINS</t>
  </si>
  <si>
    <t>OD LOT-TARN-TARN ET GARONNE-HTE GARONNE</t>
  </si>
  <si>
    <t>OD LANDES-PYRENEES-GERS-HTE GARONNE SUD</t>
  </si>
  <si>
    <t>OD ALPES MARITIMES</t>
  </si>
  <si>
    <t>OD VAL D'OISE - EURE</t>
  </si>
  <si>
    <t>OD GRAND PARIS 75-92-93-94</t>
  </si>
  <si>
    <t>OD INDRE-INDRE &amp; LOIRE-CHER-LOIR &amp; CHER</t>
  </si>
  <si>
    <t>Folio</t>
  </si>
  <si>
    <t>FABIO FRACASSETTI</t>
  </si>
  <si>
    <t>PABLO LECOQ</t>
  </si>
  <si>
    <t>CHRISTOPHE CLEMENT</t>
  </si>
  <si>
    <t>BAPTISTE CHIKLI</t>
  </si>
  <si>
    <t>NICOLAS THIALLET</t>
  </si>
  <si>
    <t>FABRIZIA LEGGER</t>
  </si>
  <si>
    <t>SYLVAIN GATHELIER</t>
  </si>
  <si>
    <t>NICOLAS LEVEQUE</t>
  </si>
  <si>
    <t>PIERRICK MORTIER</t>
  </si>
  <si>
    <t>SAMUEL TRAGEL</t>
  </si>
  <si>
    <t>PIERRE FRANCOIS LAURA</t>
  </si>
  <si>
    <t>JONATHAN HENNICOTTE</t>
  </si>
  <si>
    <t>GUILLAUME LAUZANAS</t>
  </si>
  <si>
    <t>SYLVAIN KERLOC H</t>
  </si>
  <si>
    <t>GREGORY BACQUET</t>
  </si>
  <si>
    <t>BERENGERE CORVELLEC</t>
  </si>
  <si>
    <t>MARYAN HARY</t>
  </si>
  <si>
    <t>FRANCK ZENOU</t>
  </si>
  <si>
    <t>FREDERIC MARTINELLI</t>
  </si>
  <si>
    <t>NICOLAS PHILIPPE</t>
  </si>
  <si>
    <t>WILLY FASQUEL</t>
  </si>
  <si>
    <t>GUILLAUME LIOPE</t>
  </si>
  <si>
    <t>SEBASTIEN PLANCON</t>
  </si>
  <si>
    <t>BERNARD GERONIMI</t>
  </si>
  <si>
    <t>JEROME TEISSIER</t>
  </si>
  <si>
    <t>JOHANN GUIHARD</t>
  </si>
  <si>
    <t>JONATHAN THIEBAUD</t>
  </si>
  <si>
    <t>SEBASTIEN COTE</t>
  </si>
  <si>
    <t>AURELIE DEVILLIER</t>
  </si>
  <si>
    <t>DAPHNEE JULLION</t>
  </si>
  <si>
    <t>DAVID BOURE</t>
  </si>
  <si>
    <t>JULIEN KARIGER</t>
  </si>
  <si>
    <t>FLAVIEN QUIROSA</t>
  </si>
  <si>
    <t>R GS</t>
  </si>
  <si>
    <t>R GO</t>
  </si>
  <si>
    <t>R CE</t>
  </si>
  <si>
    <t>R IFN</t>
  </si>
  <si>
    <t>Montant de prime PR 
2025 Vs 2024</t>
  </si>
  <si>
    <t>Montant de prime PP
2025 Vs 2024</t>
  </si>
  <si>
    <t>Montant de prime PU 
2025 Vs 2024</t>
  </si>
  <si>
    <t>Prdvt Actes
 2025 Vs 2024</t>
  </si>
  <si>
    <t>Prdvt en contrats PSG
 2025 Vs 2024</t>
  </si>
  <si>
    <t>Performance Business</t>
  </si>
  <si>
    <t>Solde Ptf
2025 Vs 2024</t>
  </si>
  <si>
    <t>Nbre de nvx clients  entre 2025 Vs 2024</t>
  </si>
  <si>
    <t>Développement du Portefeuille</t>
  </si>
  <si>
    <t>Taux de chutes à 6,12,18 et 24 mois 
entre 2025 Vs 2024</t>
  </si>
  <si>
    <t>Nbre de responsable de secteur entre 2025 Vs 2024</t>
  </si>
  <si>
    <t>Développement de l'effectifs</t>
  </si>
  <si>
    <t>Nbre de Coachs(IMP,IE,Expert et Moniteur)  de secteur entre 2025 Vs 2024</t>
  </si>
  <si>
    <t>Prime PP Cumulée</t>
  </si>
  <si>
    <t>Prime PU Cumulée</t>
  </si>
  <si>
    <t>Prime PR PP Cumulée</t>
  </si>
  <si>
    <t xml:space="preserve">Prvt en actes </t>
  </si>
  <si>
    <t>Prvt en prime PR</t>
  </si>
  <si>
    <t>Prvt en contrats PSG</t>
  </si>
  <si>
    <t>RNPS</t>
  </si>
  <si>
    <t>Taux de 
Multi équipement
( % Tx France)</t>
  </si>
  <si>
    <t>Taux de 
Chutes 6, 12, 18 et 24 mois
(41,84 % Tx France)</t>
  </si>
  <si>
    <t>Solde d'effectif</t>
  </si>
  <si>
    <t>Taux de rétention sur les embauches de l'année n et n-1</t>
  </si>
  <si>
    <t>Prvt en actes du G1</t>
  </si>
  <si>
    <t>Od Puy De Dome - Loire - Haute Loire</t>
  </si>
  <si>
    <t>Od Bas Rhin - Moselle</t>
  </si>
  <si>
    <t>Od Seine Et Marne - Yonne</t>
  </si>
  <si>
    <t>Od Var - Bouches Du Rhone</t>
  </si>
  <si>
    <t>Od Vaucluse - Drome - Ardeche - Gard</t>
  </si>
  <si>
    <t>Od Gironde - Dordogne</t>
  </si>
  <si>
    <t>Od Vosges-ht Rhin-tr Bel-doubs-hte Marne</t>
  </si>
  <si>
    <t>Od Aveyron-herault-aude-pyrenees Orient.</t>
  </si>
  <si>
    <t>Od Rhone</t>
  </si>
  <si>
    <t>Od Isere Albertville</t>
  </si>
  <si>
    <t>OD Nord Littoral</t>
  </si>
  <si>
    <t>Od Charentes-viennes-deux Sevres</t>
  </si>
  <si>
    <t>OD Somme - Oise - Aisne</t>
  </si>
  <si>
    <t>Od Allier-saone &amp; Loire-nievre-cote D'or</t>
  </si>
  <si>
    <t>OD Alpes Maritimes</t>
  </si>
  <si>
    <t>Od Haute Savoie Ain Jura Aix Les Bains</t>
  </si>
  <si>
    <t>Od Seine Maritime</t>
  </si>
  <si>
    <t>Od Lot-tarn-tarn Et Garonne-hte Garonne</t>
  </si>
  <si>
    <t>OD Moselle - Meurthe et Moselle</t>
  </si>
  <si>
    <t>Od Ardennes - Marne - Meuse - Aube</t>
  </si>
  <si>
    <t>Od Nord Artois</t>
  </si>
  <si>
    <t>Od Indre-indre &amp; Loire-cher-loir &amp; Cher</t>
  </si>
  <si>
    <t>Od Bouches Du Rhone</t>
  </si>
  <si>
    <t>Od Yvelines - Eure Et Loir</t>
  </si>
  <si>
    <t>Od Nord Lille</t>
  </si>
  <si>
    <t>Od Manche - Calvados - Orne - Mayenne</t>
  </si>
  <si>
    <t>Od Loire Atlantique - Vendee</t>
  </si>
  <si>
    <t>Od Grand Paris 75-92-93-94</t>
  </si>
  <si>
    <t>Od Landes-pyrenees-gers-hte Garonne Sud</t>
  </si>
  <si>
    <t>Od Sarthe - Maine Et Loire</t>
  </si>
  <si>
    <t>Od Finistere - Morbihan</t>
  </si>
  <si>
    <t>Od Essonne - Loiret</t>
  </si>
  <si>
    <t>Od Ille Et Vilaine-cotes D'armor</t>
  </si>
  <si>
    <t>Od Val D'oise - Eure</t>
  </si>
  <si>
    <t>Solde portefeuille 2024</t>
  </si>
  <si>
    <t>Étiquettes de lignes</t>
  </si>
  <si>
    <t>(vide)</t>
  </si>
  <si>
    <t>Total général</t>
  </si>
  <si>
    <t>od</t>
  </si>
  <si>
    <t>nbre 2024</t>
  </si>
  <si>
    <t>nbre 2025</t>
  </si>
  <si>
    <t>Somme de nbre 2024</t>
  </si>
  <si>
    <t>Somme de nbre 2025</t>
  </si>
  <si>
    <t>cumul émis septembre 2025</t>
  </si>
  <si>
    <t>Rang Primes PR</t>
  </si>
  <si>
    <t>Régions</t>
  </si>
  <si>
    <t>Organisations 
Développement</t>
  </si>
  <si>
    <t>Effectif Resp. de Secteur</t>
  </si>
  <si>
    <t>Primes de Référence</t>
  </si>
  <si>
    <t>Primes PP</t>
  </si>
  <si>
    <t>Primes PU</t>
  </si>
  <si>
    <t>Primes PUF</t>
  </si>
  <si>
    <t>Total contrats</t>
  </si>
  <si>
    <t>PPE</t>
  </si>
  <si>
    <t>PPP</t>
  </si>
  <si>
    <t>SANTE</t>
  </si>
  <si>
    <t>GAV</t>
  </si>
  <si>
    <t>IRD</t>
  </si>
  <si>
    <t>PU</t>
  </si>
  <si>
    <t>mix 
produits 
Vie</t>
  </si>
  <si>
    <t>Nvx Clients</t>
  </si>
  <si>
    <t>Effectif n - 1
Juil 2024</t>
  </si>
  <si>
    <t>Effectif début mois</t>
  </si>
  <si>
    <t>2025 vs 2024</t>
  </si>
  <si>
    <t>Objectif PR 2025</t>
  </si>
  <si>
    <t>2025 vs Objectif 2025</t>
  </si>
  <si>
    <t>écart 
émis 
présentés</t>
  </si>
  <si>
    <t>Objectif PP 2025</t>
  </si>
  <si>
    <t>Objectif PU 2025</t>
  </si>
  <si>
    <t>Objectif PUF 2025</t>
  </si>
  <si>
    <t>Ecart 
émis 
présentés</t>
  </si>
  <si>
    <t>45901 700023</t>
  </si>
  <si>
    <t>45536 700023</t>
  </si>
  <si>
    <t>RGS</t>
  </si>
  <si>
    <t>45901 71255</t>
  </si>
  <si>
    <t>45536 71255</t>
  </si>
  <si>
    <t>45901 70067</t>
  </si>
  <si>
    <t>45536 70067</t>
  </si>
  <si>
    <t>45901 71174</t>
  </si>
  <si>
    <t>45536 71174</t>
  </si>
  <si>
    <t>45901 70930</t>
  </si>
  <si>
    <t>45536 70930</t>
  </si>
  <si>
    <t>45901 71050</t>
  </si>
  <si>
    <t>45536 71050</t>
  </si>
  <si>
    <t>RGO</t>
  </si>
  <si>
    <t>45901 71507</t>
  </si>
  <si>
    <t>45536 71507</t>
  </si>
  <si>
    <t>RCE</t>
  </si>
  <si>
    <t>45901 71594</t>
  </si>
  <si>
    <t>45536 71594</t>
  </si>
  <si>
    <t>45901 71592</t>
  </si>
  <si>
    <t>45536 71592</t>
  </si>
  <si>
    <t>45901 71031</t>
  </si>
  <si>
    <t>45536 71031</t>
  </si>
  <si>
    <t>RIFN</t>
  </si>
  <si>
    <t>45901 71239</t>
  </si>
  <si>
    <t>45536 71239</t>
  </si>
  <si>
    <t>45901 71024</t>
  </si>
  <si>
    <t>45536 71024</t>
  </si>
  <si>
    <t>45901 71159</t>
  </si>
  <si>
    <t>45536 71159</t>
  </si>
  <si>
    <t>45901 71595</t>
  </si>
  <si>
    <t>45536 71595</t>
  </si>
  <si>
    <t>45901 71063</t>
  </si>
  <si>
    <t>45536 71063</t>
  </si>
  <si>
    <t>45901 71276</t>
  </si>
  <si>
    <t>45536 71276</t>
  </si>
  <si>
    <t>45901 71607</t>
  </si>
  <si>
    <t>45536 71607</t>
  </si>
  <si>
    <t>45901 71054</t>
  </si>
  <si>
    <t>45536 71054</t>
  </si>
  <si>
    <t>45901 71248</t>
  </si>
  <si>
    <t>45536 71248</t>
  </si>
  <si>
    <t>45901 71270</t>
  </si>
  <si>
    <t>45536 71270</t>
  </si>
  <si>
    <t>45901 71188</t>
  </si>
  <si>
    <t>45536 71188</t>
  </si>
  <si>
    <t>VIRGINIE ALLAROUSSE-DARCHIEUX</t>
  </si>
  <si>
    <t>45901 71506</t>
  </si>
  <si>
    <t>45536 71506</t>
  </si>
  <si>
    <t>45901 71505</t>
  </si>
  <si>
    <t>45536 71505</t>
  </si>
  <si>
    <t>45901 70066</t>
  </si>
  <si>
    <t>45536 70066</t>
  </si>
  <si>
    <t>45901 71045</t>
  </si>
  <si>
    <t>45536 71045</t>
  </si>
  <si>
    <t>45901 71591</t>
  </si>
  <si>
    <t>45536 71591</t>
  </si>
  <si>
    <t>45901 71662</t>
  </si>
  <si>
    <t>45536 71662</t>
  </si>
  <si>
    <t>45901 71129</t>
  </si>
  <si>
    <t>45536 71129</t>
  </si>
  <si>
    <t>45901 71606</t>
  </si>
  <si>
    <t>45536 71606</t>
  </si>
  <si>
    <t>45901 71139</t>
  </si>
  <si>
    <t>45536 71139</t>
  </si>
  <si>
    <t>45901 71252</t>
  </si>
  <si>
    <t>45536 71252</t>
  </si>
  <si>
    <t>45901 71510</t>
  </si>
  <si>
    <t>45536 71510</t>
  </si>
  <si>
    <t>45901 71601</t>
  </si>
  <si>
    <t>45536 71601</t>
  </si>
  <si>
    <t>45901 71602</t>
  </si>
  <si>
    <t>45536 71602</t>
  </si>
  <si>
    <t/>
  </si>
  <si>
    <t>45901 R GS</t>
  </si>
  <si>
    <t>45536 R GS</t>
  </si>
  <si>
    <t>45901 R IFN</t>
  </si>
  <si>
    <t>45536 R IFN</t>
  </si>
  <si>
    <t>45901 R GO</t>
  </si>
  <si>
    <t>45536 R GO</t>
  </si>
  <si>
    <t>45901 R CE</t>
  </si>
  <si>
    <t>45536 R CE</t>
  </si>
  <si>
    <t>45901 France</t>
  </si>
  <si>
    <t>45536 France</t>
  </si>
  <si>
    <t>France</t>
  </si>
  <si>
    <t>par jour ouvré</t>
  </si>
  <si>
    <t>Suivi des objectifs</t>
  </si>
  <si>
    <t>Objectif 
PR</t>
  </si>
  <si>
    <t>Réalisé</t>
  </si>
  <si>
    <t>Réalisé
%</t>
  </si>
  <si>
    <t>Objectif 
PP</t>
  </si>
  <si>
    <t>Objectif 
PU</t>
  </si>
  <si>
    <t>Objectif 
PUF</t>
  </si>
  <si>
    <t>PSG</t>
  </si>
  <si>
    <t>0+RECHERCHEV(E2;C8:J41;8;0)</t>
  </si>
  <si>
    <t>Solde portefeuille 2025</t>
  </si>
  <si>
    <t>Somme de nbr</t>
  </si>
  <si>
    <t>2025 09</t>
  </si>
  <si>
    <t>2024 09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</si>
</sst>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 yyyy"/>
    <numFmt numFmtId="165" formatCode="#,##0.0"/>
    <numFmt numFmtId="166" formatCode="0.0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name val="Arial"/>
      <family val="2"/>
    </font>
    <font>
      <sz val="9"/>
      <name val="Tahoma"/>
      <family val="2"/>
    </font>
    <font>
      <sz val="9"/>
      <color indexed="9"/>
      <name val="Tahoma"/>
      <family val="2"/>
    </font>
    <font>
      <sz val="14"/>
      <name val="Tahoma"/>
      <family val="2"/>
    </font>
    <font>
      <sz val="14"/>
      <color indexed="9"/>
      <name val="Tahoma"/>
      <family val="2"/>
    </font>
    <font>
      <b/>
      <sz val="14"/>
      <color indexed="56"/>
      <name val="Tahoma"/>
      <family val="2"/>
    </font>
    <font>
      <b/>
      <sz val="10"/>
      <color theme="0"/>
      <name val="Calibri"/>
      <family val="2"/>
      <scheme val="minor"/>
    </font>
    <font>
      <b/>
      <sz val="10"/>
      <color rgb="FF66FFFF"/>
      <name val="Calibri"/>
      <family val="2"/>
      <scheme val="minor"/>
    </font>
    <font>
      <sz val="9"/>
      <color rgb="FFFFFF00"/>
      <name val="Tahoma"/>
      <family val="2"/>
    </font>
    <font>
      <b/>
      <sz val="10"/>
      <color rgb="FFFFFF00"/>
      <name val="Calibri"/>
      <family val="2"/>
      <scheme val="minor"/>
    </font>
    <font>
      <b/>
      <sz val="9"/>
      <name val="Tahoma"/>
      <family val="2"/>
    </font>
    <font>
      <b/>
      <sz val="10"/>
      <color indexed="9"/>
      <name val="Tahoma"/>
      <family val="2"/>
    </font>
    <font>
      <b/>
      <sz val="9"/>
      <color theme="0"/>
      <name val="Tahoma"/>
      <family val="2"/>
    </font>
    <font>
      <b/>
      <sz val="9"/>
      <color rgb="FFFF0000"/>
      <name val="Tahoma"/>
      <family val="2"/>
    </font>
    <font>
      <b/>
      <sz val="9"/>
      <color rgb="FFFFFF00"/>
      <name val="Tahoma"/>
      <family val="2"/>
    </font>
    <font>
      <b/>
      <sz val="18"/>
      <color rgb="FFC00000"/>
      <name val="Tahoma"/>
      <family val="2"/>
    </font>
    <font>
      <sz val="10"/>
      <color rgb="FF000000"/>
      <name val="Arial"/>
    </font>
    <font>
      <sz val="6"/>
      <color rgb="FF000000"/>
      <name val="Arial"/>
    </font>
    <font>
      <b/>
      <sz val="9"/>
      <color rgb="FFFFFFFF"/>
      <name val="Arial"/>
    </font>
    <font>
      <sz val="8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theme="0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9"/>
      </top>
      <bottom/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</borders>
  <cellStyleXfs count="5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25" fillId="0" borderId="0"/>
    <xf numFmtId="0" fontId="8" fillId="0" borderId="0"/>
  </cellStyleXfs>
  <cellXfs count="156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3" borderId="0" xfId="0" applyFill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3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1" fontId="4" fillId="5" borderId="2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1" fontId="4" fillId="10" borderId="1" xfId="1" applyNumberFormat="1" applyFont="1" applyFill="1" applyBorder="1" applyAlignment="1">
      <alignment horizontal="center" vertical="center" wrapText="1"/>
    </xf>
    <xf numFmtId="2" fontId="4" fillId="10" borderId="1" xfId="1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4" fillId="5" borderId="8" xfId="1" applyNumberFormat="1" applyFont="1" applyFill="1" applyBorder="1" applyAlignment="1">
      <alignment horizontal="center" vertical="center" wrapText="1"/>
    </xf>
    <xf numFmtId="10" fontId="0" fillId="9" borderId="0" xfId="0" applyNumberFormat="1" applyFill="1" applyAlignment="1">
      <alignment horizontal="center" vertical="center"/>
    </xf>
    <xf numFmtId="10" fontId="0" fillId="0" borderId="0" xfId="0" applyNumberFormat="1"/>
    <xf numFmtId="10" fontId="4" fillId="5" borderId="2" xfId="1" applyNumberFormat="1" applyFont="1" applyFill="1" applyBorder="1" applyAlignment="1">
      <alignment horizontal="center" vertical="center" wrapText="1"/>
    </xf>
    <xf numFmtId="10" fontId="2" fillId="9" borderId="1" xfId="1" applyNumberFormat="1" applyFont="1" applyFill="1" applyBorder="1" applyAlignment="1">
      <alignment horizontal="center" vertical="center" wrapText="1"/>
    </xf>
    <xf numFmtId="10" fontId="4" fillId="9" borderId="1" xfId="1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1" fontId="2" fillId="9" borderId="1" xfId="1" applyNumberFormat="1" applyFont="1" applyFill="1" applyBorder="1" applyAlignment="1">
      <alignment horizontal="center" vertical="center" wrapText="1"/>
    </xf>
    <xf numFmtId="1" fontId="0" fillId="9" borderId="0" xfId="0" applyNumberFormat="1" applyFill="1" applyAlignment="1">
      <alignment horizontal="center" vertical="center"/>
    </xf>
    <xf numFmtId="1" fontId="0" fillId="0" borderId="0" xfId="0" applyNumberFormat="1"/>
    <xf numFmtId="2" fontId="2" fillId="9" borderId="1" xfId="1" applyNumberFormat="1" applyFont="1" applyFill="1" applyBorder="1" applyAlignment="1">
      <alignment horizontal="center" vertical="center" wrapText="1"/>
    </xf>
    <xf numFmtId="2" fontId="0" fillId="9" borderId="0" xfId="0" applyNumberFormat="1" applyFill="1" applyAlignment="1">
      <alignment horizontal="center" vertical="center"/>
    </xf>
    <xf numFmtId="2" fontId="0" fillId="0" borderId="0" xfId="0" applyNumberFormat="1"/>
    <xf numFmtId="0" fontId="0" fillId="0" borderId="0" xfId="0" pivotButton="1"/>
    <xf numFmtId="0" fontId="7" fillId="0" borderId="0" xfId="0" applyFont="1"/>
    <xf numFmtId="0" fontId="4" fillId="11" borderId="2" xfId="1" applyFont="1" applyFill="1" applyBorder="1" applyAlignment="1">
      <alignment horizontal="center" vertical="center" wrapText="1"/>
    </xf>
    <xf numFmtId="2" fontId="4" fillId="5" borderId="8" xfId="1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0" fontId="4" fillId="12" borderId="1" xfId="1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10" fillId="0" borderId="0" xfId="0" applyFont="1"/>
    <xf numFmtId="164" fontId="11" fillId="0" borderId="0" xfId="0" applyNumberFormat="1" applyFont="1"/>
    <xf numFmtId="10" fontId="10" fillId="0" borderId="0" xfId="0" applyNumberFormat="1" applyFont="1"/>
    <xf numFmtId="164" fontId="12" fillId="0" borderId="0" xfId="0" applyNumberFormat="1" applyFont="1"/>
    <xf numFmtId="0" fontId="12" fillId="0" borderId="0" xfId="0" applyFont="1"/>
    <xf numFmtId="164" fontId="13" fillId="13" borderId="0" xfId="0" applyNumberFormat="1" applyFont="1" applyFill="1" applyAlignment="1">
      <alignment horizontal="left" vertical="center"/>
    </xf>
    <xf numFmtId="10" fontId="12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14" borderId="12" xfId="0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 wrapText="1"/>
    </xf>
    <xf numFmtId="0" fontId="15" fillId="14" borderId="14" xfId="0" applyFont="1" applyFill="1" applyBorder="1" applyAlignment="1">
      <alignment horizontal="center" vertical="center" wrapText="1"/>
    </xf>
    <xf numFmtId="0" fontId="16" fillId="14" borderId="14" xfId="0" applyFont="1" applyFill="1" applyBorder="1" applyAlignment="1">
      <alignment horizontal="center" vertical="center" wrapText="1"/>
    </xf>
    <xf numFmtId="0" fontId="17" fillId="14" borderId="15" xfId="0" applyFont="1" applyFill="1" applyBorder="1" applyAlignment="1">
      <alignment horizontal="center" vertical="center" wrapText="1"/>
    </xf>
    <xf numFmtId="0" fontId="17" fillId="14" borderId="16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center" vertical="center" wrapText="1"/>
    </xf>
    <xf numFmtId="0" fontId="17" fillId="14" borderId="15" xfId="0" applyFont="1" applyFill="1" applyBorder="1" applyAlignment="1">
      <alignment horizontal="center" vertical="center"/>
    </xf>
    <xf numFmtId="0" fontId="17" fillId="14" borderId="16" xfId="0" applyFont="1" applyFill="1" applyBorder="1" applyAlignment="1">
      <alignment horizontal="center" vertical="center"/>
    </xf>
    <xf numFmtId="0" fontId="17" fillId="14" borderId="12" xfId="0" applyFont="1" applyFill="1" applyBorder="1" applyAlignment="1">
      <alignment horizontal="center" vertical="center"/>
    </xf>
    <xf numFmtId="0" fontId="11" fillId="14" borderId="17" xfId="0" applyFont="1" applyFill="1" applyBorder="1" applyAlignment="1">
      <alignment horizontal="center" wrapText="1"/>
    </xf>
    <xf numFmtId="10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/>
    </xf>
    <xf numFmtId="0" fontId="11" fillId="14" borderId="18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0" fontId="18" fillId="14" borderId="17" xfId="0" applyFont="1" applyFill="1" applyBorder="1" applyAlignment="1">
      <alignment horizontal="center" vertical="center" wrapText="1"/>
    </xf>
    <xf numFmtId="164" fontId="11" fillId="14" borderId="12" xfId="0" applyNumberFormat="1" applyFont="1" applyFill="1" applyBorder="1" applyAlignment="1">
      <alignment horizontal="center"/>
    </xf>
    <xf numFmtId="164" fontId="11" fillId="14" borderId="17" xfId="0" applyNumberFormat="1" applyFont="1" applyFill="1" applyBorder="1" applyAlignment="1">
      <alignment horizontal="center" vertical="center"/>
    </xf>
    <xf numFmtId="0" fontId="11" fillId="14" borderId="19" xfId="0" applyFont="1" applyFill="1" applyBorder="1" applyAlignment="1">
      <alignment horizontal="center" vertical="center" wrapText="1"/>
    </xf>
    <xf numFmtId="0" fontId="15" fillId="15" borderId="17" xfId="0" applyFont="1" applyFill="1" applyBorder="1" applyAlignment="1">
      <alignment horizontal="center" vertical="center" wrapText="1"/>
    </xf>
    <xf numFmtId="0" fontId="18" fillId="15" borderId="17" xfId="0" applyFont="1" applyFill="1" applyBorder="1" applyAlignment="1">
      <alignment horizontal="center" vertical="center" wrapText="1"/>
    </xf>
    <xf numFmtId="0" fontId="11" fillId="14" borderId="17" xfId="0" applyFont="1" applyFill="1" applyBorder="1" applyAlignment="1">
      <alignment horizontal="center" vertical="center" wrapText="1"/>
    </xf>
    <xf numFmtId="164" fontId="11" fillId="14" borderId="17" xfId="0" applyNumberFormat="1" applyFont="1" applyFill="1" applyBorder="1" applyAlignment="1">
      <alignment horizontal="center"/>
    </xf>
    <xf numFmtId="0" fontId="11" fillId="14" borderId="17" xfId="0" applyFont="1" applyFill="1" applyBorder="1" applyAlignment="1">
      <alignment horizontal="center" wrapText="1"/>
    </xf>
    <xf numFmtId="0" fontId="11" fillId="14" borderId="17" xfId="0" applyFont="1" applyFill="1" applyBorder="1" applyAlignment="1">
      <alignment horizontal="left" wrapText="1"/>
    </xf>
    <xf numFmtId="164" fontId="11" fillId="14" borderId="17" xfId="0" applyNumberFormat="1" applyFont="1" applyFill="1" applyBorder="1" applyAlignment="1">
      <alignment horizontal="center" wrapText="1"/>
    </xf>
    <xf numFmtId="0" fontId="11" fillId="14" borderId="19" xfId="0" applyFont="1" applyFill="1" applyBorder="1" applyAlignment="1">
      <alignment horizontal="center" wrapText="1"/>
    </xf>
    <xf numFmtId="0" fontId="11" fillId="14" borderId="15" xfId="0" applyFont="1" applyFill="1" applyBorder="1" applyAlignment="1">
      <alignment horizontal="center" wrapText="1"/>
    </xf>
    <xf numFmtId="164" fontId="11" fillId="14" borderId="20" xfId="0" applyNumberFormat="1" applyFont="1" applyFill="1" applyBorder="1" applyAlignment="1">
      <alignment horizontal="left" wrapText="1"/>
    </xf>
    <xf numFmtId="3" fontId="10" fillId="0" borderId="21" xfId="0" applyNumberFormat="1" applyFont="1" applyBorder="1" applyAlignment="1">
      <alignment horizontal="center" vertical="center"/>
    </xf>
    <xf numFmtId="3" fontId="10" fillId="0" borderId="22" xfId="0" applyNumberFormat="1" applyFont="1" applyBorder="1" applyAlignment="1">
      <alignment vertical="center"/>
    </xf>
    <xf numFmtId="9" fontId="10" fillId="0" borderId="22" xfId="2" applyFont="1" applyBorder="1" applyAlignment="1">
      <alignment horizontal="center" vertical="center"/>
    </xf>
    <xf numFmtId="3" fontId="10" fillId="0" borderId="22" xfId="2" applyNumberFormat="1" applyFont="1" applyBorder="1" applyAlignment="1">
      <alignment vertical="center"/>
    </xf>
    <xf numFmtId="9" fontId="10" fillId="0" borderId="22" xfId="2" applyFont="1" applyBorder="1" applyAlignment="1">
      <alignment vertical="center"/>
    </xf>
    <xf numFmtId="165" fontId="10" fillId="0" borderId="22" xfId="0" applyNumberFormat="1" applyFont="1" applyBorder="1" applyAlignment="1">
      <alignment vertical="center"/>
    </xf>
    <xf numFmtId="165" fontId="10" fillId="0" borderId="22" xfId="2" applyNumberFormat="1" applyFont="1" applyBorder="1" applyAlignment="1">
      <alignment vertical="center"/>
    </xf>
    <xf numFmtId="165" fontId="10" fillId="12" borderId="22" xfId="0" applyNumberFormat="1" applyFont="1" applyFill="1" applyBorder="1" applyAlignment="1">
      <alignment vertical="center"/>
    </xf>
    <xf numFmtId="165" fontId="10" fillId="0" borderId="23" xfId="0" applyNumberFormat="1" applyFont="1" applyBorder="1" applyAlignment="1">
      <alignment vertical="center"/>
    </xf>
    <xf numFmtId="9" fontId="10" fillId="0" borderId="24" xfId="2" applyFont="1" applyBorder="1" applyAlignment="1">
      <alignment horizontal="center" vertical="center"/>
    </xf>
    <xf numFmtId="165" fontId="10" fillId="0" borderId="24" xfId="2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3" fontId="10" fillId="0" borderId="0" xfId="0" applyNumberFormat="1" applyFont="1"/>
    <xf numFmtId="166" fontId="10" fillId="0" borderId="0" xfId="0" applyNumberFormat="1" applyFont="1"/>
    <xf numFmtId="165" fontId="10" fillId="0" borderId="0" xfId="2" applyNumberFormat="1" applyFont="1" applyBorder="1" applyAlignment="1">
      <alignment vertical="center"/>
    </xf>
    <xf numFmtId="3" fontId="10" fillId="0" borderId="21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9" fillId="0" borderId="21" xfId="0" applyFont="1" applyBorder="1" applyAlignment="1">
      <alignment vertical="center"/>
    </xf>
    <xf numFmtId="3" fontId="19" fillId="0" borderId="21" xfId="0" applyNumberFormat="1" applyFont="1" applyBorder="1" applyAlignment="1">
      <alignment vertical="center"/>
    </xf>
    <xf numFmtId="3" fontId="19" fillId="0" borderId="22" xfId="0" applyNumberFormat="1" applyFont="1" applyBorder="1" applyAlignment="1">
      <alignment vertical="center"/>
    </xf>
    <xf numFmtId="9" fontId="19" fillId="0" borderId="22" xfId="2" applyFont="1" applyBorder="1" applyAlignment="1">
      <alignment horizontal="center" vertical="center"/>
    </xf>
    <xf numFmtId="3" fontId="19" fillId="0" borderId="22" xfId="2" applyNumberFormat="1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10" fillId="6" borderId="21" xfId="0" applyFont="1" applyFill="1" applyBorder="1" applyAlignment="1">
      <alignment vertical="center"/>
    </xf>
    <xf numFmtId="3" fontId="10" fillId="6" borderId="22" xfId="0" applyNumberFormat="1" applyFont="1" applyFill="1" applyBorder="1" applyAlignment="1">
      <alignment horizontal="right" vertical="center"/>
    </xf>
    <xf numFmtId="9" fontId="10" fillId="6" borderId="22" xfId="2" applyFont="1" applyFill="1" applyBorder="1" applyAlignment="1">
      <alignment horizontal="right" vertical="center"/>
    </xf>
    <xf numFmtId="0" fontId="9" fillId="6" borderId="22" xfId="0" applyFont="1" applyFill="1" applyBorder="1" applyAlignment="1">
      <alignment horizontal="right" vertical="center"/>
    </xf>
    <xf numFmtId="0" fontId="10" fillId="16" borderId="0" xfId="0" applyFont="1" applyFill="1" applyAlignment="1">
      <alignment vertical="center"/>
    </xf>
    <xf numFmtId="0" fontId="10" fillId="0" borderId="0" xfId="0" applyFont="1" applyAlignment="1">
      <alignment horizontal="right"/>
    </xf>
    <xf numFmtId="0" fontId="20" fillId="14" borderId="0" xfId="0" applyFont="1" applyFill="1" applyAlignment="1">
      <alignment horizontal="center" vertical="center"/>
    </xf>
    <xf numFmtId="0" fontId="21" fillId="6" borderId="21" xfId="0" applyFont="1" applyFill="1" applyBorder="1" applyAlignment="1">
      <alignment horizontal="center"/>
    </xf>
    <xf numFmtId="0" fontId="21" fillId="6" borderId="21" xfId="0" applyFont="1" applyFill="1" applyBorder="1" applyAlignment="1">
      <alignment horizontal="center" wrapText="1"/>
    </xf>
    <xf numFmtId="0" fontId="21" fillId="6" borderId="21" xfId="0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center" wrapText="1"/>
    </xf>
    <xf numFmtId="0" fontId="21" fillId="6" borderId="2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/>
    </xf>
    <xf numFmtId="3" fontId="10" fillId="17" borderId="22" xfId="0" applyNumberFormat="1" applyFont="1" applyFill="1" applyBorder="1" applyAlignment="1">
      <alignment vertical="center"/>
    </xf>
    <xf numFmtId="9" fontId="10" fillId="18" borderId="22" xfId="2" applyFont="1" applyFill="1" applyBorder="1" applyAlignment="1">
      <alignment vertical="center"/>
    </xf>
    <xf numFmtId="9" fontId="10" fillId="18" borderId="0" xfId="2" applyFont="1" applyFill="1" applyBorder="1" applyAlignment="1">
      <alignment vertical="center"/>
    </xf>
    <xf numFmtId="9" fontId="23" fillId="14" borderId="21" xfId="0" applyNumberFormat="1" applyFont="1" applyFill="1" applyBorder="1" applyAlignment="1">
      <alignment vertical="center"/>
    </xf>
    <xf numFmtId="0" fontId="24" fillId="17" borderId="0" xfId="0" applyFont="1" applyFill="1" applyAlignment="1">
      <alignment horizontal="center" vertical="center"/>
    </xf>
    <xf numFmtId="0" fontId="4" fillId="1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27" fillId="20" borderId="25" xfId="3" applyNumberFormat="1" applyFont="1" applyFill="1" applyBorder="1" applyAlignment="1"/>
    <xf numFmtId="0" fontId="28" fillId="19" borderId="0" xfId="3" applyFont="1" applyFill="1" applyAlignment="1">
      <alignment horizontal="center" vertical="center"/>
    </xf>
    <xf numFmtId="0" fontId="26" fillId="19" borderId="0" xfId="3" applyFon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4" fillId="12" borderId="1" xfId="1" applyNumberFormat="1" applyFont="1" applyFill="1" applyBorder="1" applyAlignment="1">
      <alignment horizontal="center" vertical="center" wrapText="1"/>
    </xf>
    <xf numFmtId="0" fontId="8" fillId="0" borderId="0" xfId="4" applyAlignment="1">
      <alignment horizontal="center" vertical="center"/>
    </xf>
    <xf numFmtId="2" fontId="4" fillId="12" borderId="1" xfId="1" applyNumberFormat="1" applyFont="1" applyFill="1" applyBorder="1" applyAlignment="1">
      <alignment horizontal="center" vertical="center" wrapText="1"/>
    </xf>
    <xf numFmtId="0" fontId="0" fillId="0" borderId="0" xfId="0" applyNumberFormat="1"/>
    <xf numFmtId="3" fontId="0" fillId="0" borderId="0" xfId="0" applyNumberFormat="1"/>
  </cellXfs>
  <cellStyles count="5">
    <cellStyle name="Normal" xfId="0" builtinId="0"/>
    <cellStyle name="Normal 2" xfId="1" xr:uid="{344A9E17-B3F4-47BF-8C92-56CA76F6784A}"/>
    <cellStyle name="Normal 3" xfId="3" xr:uid="{CB752361-70DF-4BAA-8989-F6228F03A592}"/>
    <cellStyle name="Normal 4" xfId="4" xr:uid="{46DA7665-B7BB-4C79-BCBA-0D992AB5773F}"/>
    <cellStyle name="Pourcentage" xfId="2" builtinId="5"/>
  </cellStyles>
  <dxfs count="29"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2E4D6"/>
          <bgColor theme="2"/>
        </patternFill>
      </fill>
    </dxf>
    <dxf>
      <fill>
        <patternFill>
          <fgColor rgb="FFF1E2D3"/>
          <bgColor theme="2"/>
        </patternFill>
      </fill>
    </dxf>
    <dxf>
      <fill>
        <patternFill>
          <bgColor theme="2"/>
        </patternFill>
      </fill>
    </dxf>
    <dxf>
      <fill>
        <patternFill>
          <fgColor rgb="FFECD9C6"/>
          <bgColor theme="2"/>
        </patternFill>
      </fill>
    </dxf>
    <dxf>
      <fill>
        <patternFill>
          <fgColor rgb="FFF2E4D6"/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13</xdr:row>
      <xdr:rowOff>0</xdr:rowOff>
    </xdr:to>
    <xdr:pic>
      <xdr:nvPicPr>
        <xdr:cNvPr id="3" name="Image 2" descr="Une image contenant texte, affiche, capture d’écran, oiseau&#10;&#10;Description générée automatiquement">
          <a:extLst>
            <a:ext uri="{FF2B5EF4-FFF2-40B4-BE49-F238E27FC236}">
              <a16:creationId xmlns:a16="http://schemas.microsoft.com/office/drawing/2014/main" id="{9BD020A4-16AA-4BE1-BDD5-4024FE815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3371850" cy="247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4</xdr:row>
          <xdr:rowOff>28575</xdr:rowOff>
        </xdr:from>
        <xdr:to>
          <xdr:col>9</xdr:col>
          <xdr:colOff>600075</xdr:colOff>
          <xdr:row>4</xdr:row>
          <xdr:rowOff>257175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D4684858-4166-4F7F-B5AD-575F4F9096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 PR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4</xdr:row>
          <xdr:rowOff>19050</xdr:rowOff>
        </xdr:from>
        <xdr:to>
          <xdr:col>15</xdr:col>
          <xdr:colOff>523875</xdr:colOff>
          <xdr:row>4</xdr:row>
          <xdr:rowOff>228600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3B8308FA-8DAC-4506-B388-D90F083E09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 PP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19050</xdr:colOff>
          <xdr:row>4</xdr:row>
          <xdr:rowOff>19050</xdr:rowOff>
        </xdr:from>
        <xdr:to>
          <xdr:col>21</xdr:col>
          <xdr:colOff>561975</xdr:colOff>
          <xdr:row>4</xdr:row>
          <xdr:rowOff>266700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50BB7214-8799-4A46-A520-0440C9341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 PU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4</xdr:row>
          <xdr:rowOff>28575</xdr:rowOff>
        </xdr:from>
        <xdr:to>
          <xdr:col>27</xdr:col>
          <xdr:colOff>523875</xdr:colOff>
          <xdr:row>4</xdr:row>
          <xdr:rowOff>266700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C94D5D39-A947-4B3D-9F3B-A5A0232744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 PUF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47625</xdr:colOff>
          <xdr:row>4</xdr:row>
          <xdr:rowOff>19050</xdr:rowOff>
        </xdr:from>
        <xdr:to>
          <xdr:col>33</xdr:col>
          <xdr:colOff>457200</xdr:colOff>
          <xdr:row>4</xdr:row>
          <xdr:rowOff>200025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95844837-CC3C-4FCD-B7BB-6857561244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47625</xdr:colOff>
          <xdr:row>4</xdr:row>
          <xdr:rowOff>19050</xdr:rowOff>
        </xdr:from>
        <xdr:to>
          <xdr:col>37</xdr:col>
          <xdr:colOff>457200</xdr:colOff>
          <xdr:row>4</xdr:row>
          <xdr:rowOff>200025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A7F4ECC-87E3-4986-89F6-7AE1926646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47625</xdr:colOff>
          <xdr:row>4</xdr:row>
          <xdr:rowOff>19050</xdr:rowOff>
        </xdr:from>
        <xdr:to>
          <xdr:col>41</xdr:col>
          <xdr:colOff>457200</xdr:colOff>
          <xdr:row>4</xdr:row>
          <xdr:rowOff>200025</xdr:rowOff>
        </xdr:to>
        <xdr:sp macro="" textlink="">
          <xdr:nvSpPr>
            <xdr:cNvPr id="9223" name="Butto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38C0ECF7-4D2F-4078-879A-94D8AB9ADA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47625</xdr:colOff>
          <xdr:row>4</xdr:row>
          <xdr:rowOff>28575</xdr:rowOff>
        </xdr:from>
        <xdr:to>
          <xdr:col>45</xdr:col>
          <xdr:colOff>457200</xdr:colOff>
          <xdr:row>4</xdr:row>
          <xdr:rowOff>209550</xdr:rowOff>
        </xdr:to>
        <xdr:sp macro="" textlink="">
          <xdr:nvSpPr>
            <xdr:cNvPr id="9224" name="Butto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93923ABD-6485-420B-A870-DF85CE4C58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47625</xdr:colOff>
          <xdr:row>4</xdr:row>
          <xdr:rowOff>28575</xdr:rowOff>
        </xdr:from>
        <xdr:to>
          <xdr:col>49</xdr:col>
          <xdr:colOff>457200</xdr:colOff>
          <xdr:row>4</xdr:row>
          <xdr:rowOff>209550</xdr:rowOff>
        </xdr:to>
        <xdr:sp macro="" textlink="">
          <xdr:nvSpPr>
            <xdr:cNvPr id="9225" name="Butto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1C958784-EE49-4E4C-95F6-7F0B0097DD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47625</xdr:colOff>
          <xdr:row>4</xdr:row>
          <xdr:rowOff>38100</xdr:rowOff>
        </xdr:from>
        <xdr:to>
          <xdr:col>57</xdr:col>
          <xdr:colOff>457200</xdr:colOff>
          <xdr:row>4</xdr:row>
          <xdr:rowOff>219075</xdr:rowOff>
        </xdr:to>
        <xdr:sp macro="" textlink="">
          <xdr:nvSpPr>
            <xdr:cNvPr id="9226" name="Butto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7BB1CC11-28D6-41B6-A5E8-A4D8BA5203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47625</xdr:colOff>
          <xdr:row>4</xdr:row>
          <xdr:rowOff>28575</xdr:rowOff>
        </xdr:from>
        <xdr:to>
          <xdr:col>53</xdr:col>
          <xdr:colOff>457200</xdr:colOff>
          <xdr:row>4</xdr:row>
          <xdr:rowOff>209550</xdr:rowOff>
        </xdr:to>
        <xdr:sp macro="" textlink="">
          <xdr:nvSpPr>
            <xdr:cNvPr id="9227" name="Button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E3EA3FA5-8175-4F34-ABA3-02B4CC5020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</xdr:row>
          <xdr:rowOff>47625</xdr:rowOff>
        </xdr:from>
        <xdr:to>
          <xdr:col>16</xdr:col>
          <xdr:colOff>0</xdr:colOff>
          <xdr:row>4</xdr:row>
          <xdr:rowOff>323850</xdr:rowOff>
        </xdr:to>
        <xdr:sp macro="" textlink="">
          <xdr:nvSpPr>
            <xdr:cNvPr id="9228" name="Button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E2AD8FE1-1FD9-485F-8C38-52009F270D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4</xdr:row>
          <xdr:rowOff>47625</xdr:rowOff>
        </xdr:from>
        <xdr:to>
          <xdr:col>22</xdr:col>
          <xdr:colOff>0</xdr:colOff>
          <xdr:row>4</xdr:row>
          <xdr:rowOff>323850</xdr:rowOff>
        </xdr:to>
        <xdr:sp macro="" textlink="">
          <xdr:nvSpPr>
            <xdr:cNvPr id="9229" name="Button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8FE3BB7A-2500-49C1-B92F-5ED80E5658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</xdr:row>
          <xdr:rowOff>47625</xdr:rowOff>
        </xdr:from>
        <xdr:to>
          <xdr:col>28</xdr:col>
          <xdr:colOff>0</xdr:colOff>
          <xdr:row>4</xdr:row>
          <xdr:rowOff>323850</xdr:rowOff>
        </xdr:to>
        <xdr:sp macro="" textlink="">
          <xdr:nvSpPr>
            <xdr:cNvPr id="9230" name="Button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CF91C44C-76C1-4C6A-A8D2-355E359874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0</xdr:colOff>
          <xdr:row>4</xdr:row>
          <xdr:rowOff>47625</xdr:rowOff>
        </xdr:from>
        <xdr:to>
          <xdr:col>34</xdr:col>
          <xdr:colOff>0</xdr:colOff>
          <xdr:row>4</xdr:row>
          <xdr:rowOff>323850</xdr:rowOff>
        </xdr:to>
        <xdr:sp macro="" textlink="">
          <xdr:nvSpPr>
            <xdr:cNvPr id="9231" name="Button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BD7F5309-F719-46A5-A0C9-30309FEB9D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4</xdr:row>
          <xdr:rowOff>47625</xdr:rowOff>
        </xdr:from>
        <xdr:to>
          <xdr:col>38</xdr:col>
          <xdr:colOff>0</xdr:colOff>
          <xdr:row>4</xdr:row>
          <xdr:rowOff>323850</xdr:rowOff>
        </xdr:to>
        <xdr:sp macro="" textlink="">
          <xdr:nvSpPr>
            <xdr:cNvPr id="9232" name="Button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6BAF2AE8-FD90-45BE-96B1-E0BEE0C381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0</xdr:colOff>
          <xdr:row>4</xdr:row>
          <xdr:rowOff>47625</xdr:rowOff>
        </xdr:from>
        <xdr:to>
          <xdr:col>42</xdr:col>
          <xdr:colOff>0</xdr:colOff>
          <xdr:row>4</xdr:row>
          <xdr:rowOff>323850</xdr:rowOff>
        </xdr:to>
        <xdr:sp macro="" textlink="">
          <xdr:nvSpPr>
            <xdr:cNvPr id="9233" name="Button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98C1B09D-743D-42BF-B96B-F5640B167C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4</xdr:row>
          <xdr:rowOff>47625</xdr:rowOff>
        </xdr:from>
        <xdr:to>
          <xdr:col>46</xdr:col>
          <xdr:colOff>0</xdr:colOff>
          <xdr:row>4</xdr:row>
          <xdr:rowOff>323850</xdr:rowOff>
        </xdr:to>
        <xdr:sp macro="" textlink="">
          <xdr:nvSpPr>
            <xdr:cNvPr id="9234" name="Button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2D4B51D1-0152-46F8-82B6-9D885E995F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4</xdr:row>
          <xdr:rowOff>47625</xdr:rowOff>
        </xdr:from>
        <xdr:to>
          <xdr:col>50</xdr:col>
          <xdr:colOff>0</xdr:colOff>
          <xdr:row>4</xdr:row>
          <xdr:rowOff>323850</xdr:rowOff>
        </xdr:to>
        <xdr:sp macro="" textlink="">
          <xdr:nvSpPr>
            <xdr:cNvPr id="9235" name="Button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C1A5943C-2DD2-4339-924B-9C8D4A82B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0</xdr:colOff>
          <xdr:row>4</xdr:row>
          <xdr:rowOff>47625</xdr:rowOff>
        </xdr:from>
        <xdr:to>
          <xdr:col>54</xdr:col>
          <xdr:colOff>0</xdr:colOff>
          <xdr:row>4</xdr:row>
          <xdr:rowOff>323850</xdr:rowOff>
        </xdr:to>
        <xdr:sp macro="" textlink="">
          <xdr:nvSpPr>
            <xdr:cNvPr id="9236" name="Button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DC6494DA-C33B-4190-89C7-13DAA23FDD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0</xdr:colOff>
          <xdr:row>4</xdr:row>
          <xdr:rowOff>47625</xdr:rowOff>
        </xdr:from>
        <xdr:to>
          <xdr:col>57</xdr:col>
          <xdr:colOff>0</xdr:colOff>
          <xdr:row>4</xdr:row>
          <xdr:rowOff>323850</xdr:rowOff>
        </xdr:to>
        <xdr:sp macro="" textlink="">
          <xdr:nvSpPr>
            <xdr:cNvPr id="9237" name="Button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FBD64595-37C1-41D9-A709-0935E77A69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65</xdr:col>
          <xdr:colOff>0</xdr:colOff>
          <xdr:row>4</xdr:row>
          <xdr:rowOff>38100</xdr:rowOff>
        </xdr:from>
        <xdr:to>
          <xdr:col>65</xdr:col>
          <xdr:colOff>0</xdr:colOff>
          <xdr:row>4</xdr:row>
          <xdr:rowOff>304800</xdr:rowOff>
        </xdr:to>
        <xdr:sp macro="" textlink="">
          <xdr:nvSpPr>
            <xdr:cNvPr id="9238" name="Button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4E28C48D-3D4F-41BA-8796-62D8CC20DA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pa0367\Downloads\Productivit&#233;%20OD%20OC%20(4).xlsx" TargetMode="External"/><Relationship Id="rId1" Type="http://schemas.openxmlformats.org/officeDocument/2006/relationships/externalLinkPath" Target="/Users/gpa0367/Downloads/Productivit&#233;%20OD%20OC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li.sharepoint.com/sites/FR_popilrsg/Business/06.Classements/EMIS/2025/&#233;mis%2009%202025.xls" TargetMode="External"/><Relationship Id="rId1" Type="http://schemas.openxmlformats.org/officeDocument/2006/relationships/externalLinkPath" Target="https://generali.sharepoint.com/sites/FR_popilrsg/Business/06.Classements/EMIS/2025/&#233;mis%2009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ivité OD"/>
      <sheetName val="Feuil1"/>
    </sheetNames>
    <sheetDataSet>
      <sheetData sheetId="0"/>
      <sheetData sheetId="1">
        <row r="3">
          <cell r="C3">
            <v>71129</v>
          </cell>
          <cell r="D3">
            <v>3.2</v>
          </cell>
          <cell r="E3">
            <v>2.09</v>
          </cell>
          <cell r="F3">
            <v>1.0900000000000001</v>
          </cell>
          <cell r="G3">
            <v>1.0900000000000001</v>
          </cell>
          <cell r="H3">
            <v>4.2699999999999996</v>
          </cell>
          <cell r="I3">
            <v>0.93</v>
          </cell>
          <cell r="J3">
            <v>0.73</v>
          </cell>
          <cell r="K3">
            <v>9.1300000000000008</v>
          </cell>
          <cell r="L3">
            <v>77.88</v>
          </cell>
          <cell r="M3"/>
        </row>
        <row r="4">
          <cell r="C4">
            <v>70066</v>
          </cell>
          <cell r="D4">
            <v>3.14</v>
          </cell>
          <cell r="E4">
            <v>3.46</v>
          </cell>
          <cell r="F4">
            <v>2.36</v>
          </cell>
          <cell r="G4">
            <v>2.66</v>
          </cell>
          <cell r="H4">
            <v>8.48</v>
          </cell>
          <cell r="I4">
            <v>2.78</v>
          </cell>
          <cell r="J4">
            <v>0.55000000000000004</v>
          </cell>
          <cell r="K4">
            <v>14.96</v>
          </cell>
          <cell r="L4">
            <v>63.57</v>
          </cell>
          <cell r="M4">
            <v>4.4400000000000004</v>
          </cell>
        </row>
        <row r="5">
          <cell r="C5">
            <v>71139</v>
          </cell>
          <cell r="D5">
            <v>3.07</v>
          </cell>
          <cell r="E5">
            <v>3.55</v>
          </cell>
          <cell r="F5">
            <v>1.1100000000000001</v>
          </cell>
          <cell r="G5">
            <v>1.1100000000000001</v>
          </cell>
          <cell r="H5">
            <v>5.7700000000000005</v>
          </cell>
          <cell r="I5">
            <v>1.61</v>
          </cell>
          <cell r="J5">
            <v>1.21</v>
          </cell>
          <cell r="K5">
            <v>11.64</v>
          </cell>
          <cell r="L5">
            <v>76.72</v>
          </cell>
          <cell r="M5"/>
        </row>
        <row r="6">
          <cell r="C6">
            <v>71239</v>
          </cell>
          <cell r="D6">
            <v>4.2699999999999996</v>
          </cell>
          <cell r="E6">
            <v>5.33</v>
          </cell>
          <cell r="F6">
            <v>1.52</v>
          </cell>
          <cell r="G6">
            <v>2.42</v>
          </cell>
          <cell r="H6">
            <v>9.27</v>
          </cell>
          <cell r="I6">
            <v>2.06</v>
          </cell>
          <cell r="J6">
            <v>1.07</v>
          </cell>
          <cell r="K6">
            <v>16.66</v>
          </cell>
          <cell r="L6">
            <v>73.17</v>
          </cell>
          <cell r="M6"/>
        </row>
        <row r="7">
          <cell r="C7">
            <v>71276</v>
          </cell>
          <cell r="D7">
            <v>6.01</v>
          </cell>
          <cell r="E7">
            <v>4.09</v>
          </cell>
          <cell r="F7">
            <v>2.34</v>
          </cell>
          <cell r="G7">
            <v>2.96</v>
          </cell>
          <cell r="H7">
            <v>9.39</v>
          </cell>
          <cell r="I7">
            <v>2.08</v>
          </cell>
          <cell r="J7">
            <v>1.31</v>
          </cell>
          <cell r="K7">
            <v>18.78</v>
          </cell>
          <cell r="L7">
            <v>73.16</v>
          </cell>
          <cell r="M7">
            <v>27.22</v>
          </cell>
        </row>
        <row r="8">
          <cell r="C8">
            <v>71252</v>
          </cell>
          <cell r="D8">
            <v>4.1900000000000004</v>
          </cell>
          <cell r="E8">
            <v>7.53</v>
          </cell>
          <cell r="F8">
            <v>0.97</v>
          </cell>
          <cell r="G8">
            <v>0.95</v>
          </cell>
          <cell r="H8">
            <v>9.4499999999999993</v>
          </cell>
          <cell r="I8">
            <v>2.39</v>
          </cell>
          <cell r="J8">
            <v>1.1100000000000001</v>
          </cell>
          <cell r="K8">
            <v>17.14</v>
          </cell>
          <cell r="L8">
            <v>80.510000000000005</v>
          </cell>
          <cell r="M8"/>
        </row>
        <row r="9">
          <cell r="C9">
            <v>71607</v>
          </cell>
          <cell r="D9">
            <v>3.66</v>
          </cell>
          <cell r="E9">
            <v>4.74</v>
          </cell>
          <cell r="F9">
            <v>1.44</v>
          </cell>
          <cell r="G9">
            <v>1.59</v>
          </cell>
          <cell r="H9">
            <v>7.77</v>
          </cell>
          <cell r="I9">
            <v>1.53</v>
          </cell>
          <cell r="J9">
            <v>1.25</v>
          </cell>
          <cell r="K9">
            <v>14.21</v>
          </cell>
          <cell r="L9">
            <v>78.040000000000006</v>
          </cell>
          <cell r="M9"/>
        </row>
        <row r="10">
          <cell r="C10">
            <v>71506</v>
          </cell>
          <cell r="D10">
            <v>3.48</v>
          </cell>
          <cell r="E10">
            <v>2.94</v>
          </cell>
          <cell r="F10">
            <v>1.71</v>
          </cell>
          <cell r="G10">
            <v>1.42</v>
          </cell>
          <cell r="H10">
            <v>6.07</v>
          </cell>
          <cell r="I10">
            <v>1.21</v>
          </cell>
          <cell r="J10">
            <v>0.96</v>
          </cell>
          <cell r="K10">
            <v>11.71</v>
          </cell>
          <cell r="L10">
            <v>77.540000000000006</v>
          </cell>
          <cell r="M10"/>
        </row>
        <row r="11">
          <cell r="C11">
            <v>71591</v>
          </cell>
          <cell r="D11">
            <v>3.89</v>
          </cell>
          <cell r="E11">
            <v>3.34</v>
          </cell>
          <cell r="F11">
            <v>0.68</v>
          </cell>
          <cell r="G11">
            <v>0.98</v>
          </cell>
          <cell r="H11">
            <v>5</v>
          </cell>
          <cell r="I11">
            <v>1.95</v>
          </cell>
          <cell r="J11">
            <v>0.9</v>
          </cell>
          <cell r="K11">
            <v>11.74</v>
          </cell>
          <cell r="L11">
            <v>75.040000000000006</v>
          </cell>
          <cell r="M11"/>
        </row>
        <row r="12">
          <cell r="C12">
            <v>71606</v>
          </cell>
          <cell r="D12">
            <v>2.79</v>
          </cell>
          <cell r="E12">
            <v>1.93</v>
          </cell>
          <cell r="F12">
            <v>1.74</v>
          </cell>
          <cell r="G12">
            <v>1.25</v>
          </cell>
          <cell r="H12">
            <v>4.92</v>
          </cell>
          <cell r="I12">
            <v>1.48</v>
          </cell>
          <cell r="J12">
            <v>0.56999999999999995</v>
          </cell>
          <cell r="K12">
            <v>9.75</v>
          </cell>
          <cell r="L12">
            <v>72.099999999999994</v>
          </cell>
          <cell r="M12"/>
        </row>
        <row r="13">
          <cell r="C13">
            <v>71505</v>
          </cell>
          <cell r="D13">
            <v>3.31</v>
          </cell>
          <cell r="E13">
            <v>2.15</v>
          </cell>
          <cell r="F13">
            <v>1.4</v>
          </cell>
          <cell r="G13">
            <v>1.0900000000000001</v>
          </cell>
          <cell r="H13">
            <v>4.6399999999999997</v>
          </cell>
          <cell r="I13">
            <v>1.32</v>
          </cell>
          <cell r="J13">
            <v>0.54</v>
          </cell>
          <cell r="K13">
            <v>9.81</v>
          </cell>
          <cell r="L13">
            <v>75.430000000000007</v>
          </cell>
          <cell r="M13">
            <v>10.56</v>
          </cell>
        </row>
        <row r="14">
          <cell r="C14">
            <v>71174</v>
          </cell>
          <cell r="D14">
            <v>4.51</v>
          </cell>
          <cell r="E14">
            <v>3.33</v>
          </cell>
          <cell r="F14">
            <v>3.09</v>
          </cell>
          <cell r="G14">
            <v>2.36</v>
          </cell>
          <cell r="H14">
            <v>8.7799999999999994</v>
          </cell>
          <cell r="I14">
            <v>2.75</v>
          </cell>
          <cell r="J14">
            <v>2.33</v>
          </cell>
          <cell r="K14">
            <v>18.36</v>
          </cell>
          <cell r="L14">
            <v>72.17</v>
          </cell>
          <cell r="M14"/>
        </row>
        <row r="15">
          <cell r="C15">
            <v>71592</v>
          </cell>
          <cell r="D15">
            <v>4.9800000000000004</v>
          </cell>
          <cell r="E15">
            <v>3.69</v>
          </cell>
          <cell r="F15">
            <v>1.04</v>
          </cell>
          <cell r="G15">
            <v>1.77</v>
          </cell>
          <cell r="H15">
            <v>6.5</v>
          </cell>
          <cell r="I15">
            <v>2</v>
          </cell>
          <cell r="J15">
            <v>2.0699999999999998</v>
          </cell>
          <cell r="K15">
            <v>15.54</v>
          </cell>
          <cell r="L15">
            <v>75.739999999999995</v>
          </cell>
          <cell r="M15"/>
        </row>
        <row r="16">
          <cell r="C16">
            <v>71601</v>
          </cell>
          <cell r="D16">
            <v>2.74</v>
          </cell>
          <cell r="E16">
            <v>3.08</v>
          </cell>
          <cell r="F16">
            <v>0.95</v>
          </cell>
          <cell r="G16">
            <v>1.96</v>
          </cell>
          <cell r="H16">
            <v>5.99</v>
          </cell>
          <cell r="I16">
            <v>2.1800000000000002</v>
          </cell>
          <cell r="J16">
            <v>0.9</v>
          </cell>
          <cell r="K16">
            <v>11.81</v>
          </cell>
          <cell r="L16">
            <v>64.94</v>
          </cell>
          <cell r="M16"/>
        </row>
        <row r="17">
          <cell r="C17">
            <v>70930</v>
          </cell>
          <cell r="D17">
            <v>5.32</v>
          </cell>
          <cell r="E17">
            <v>4.2300000000000004</v>
          </cell>
          <cell r="F17">
            <v>1.72</v>
          </cell>
          <cell r="G17">
            <v>3.01</v>
          </cell>
          <cell r="H17">
            <v>8.9600000000000009</v>
          </cell>
          <cell r="I17">
            <v>3.1</v>
          </cell>
          <cell r="J17">
            <v>1.17</v>
          </cell>
          <cell r="K17">
            <v>18.55</v>
          </cell>
          <cell r="L17">
            <v>67.06</v>
          </cell>
          <cell r="M17"/>
        </row>
        <row r="18">
          <cell r="C18">
            <v>71602</v>
          </cell>
          <cell r="D18">
            <v>4.04</v>
          </cell>
          <cell r="E18">
            <v>2.76</v>
          </cell>
          <cell r="F18">
            <v>1.52</v>
          </cell>
          <cell r="G18">
            <v>1.64</v>
          </cell>
          <cell r="H18">
            <v>5.919999999999999</v>
          </cell>
          <cell r="I18">
            <v>0.91</v>
          </cell>
          <cell r="J18">
            <v>1.91</v>
          </cell>
          <cell r="K18">
            <v>12.78</v>
          </cell>
          <cell r="L18">
            <v>80.05</v>
          </cell>
          <cell r="M18"/>
        </row>
        <row r="19">
          <cell r="C19">
            <v>71594</v>
          </cell>
          <cell r="D19">
            <v>5.36</v>
          </cell>
          <cell r="E19">
            <v>3.01</v>
          </cell>
          <cell r="F19">
            <v>0.46</v>
          </cell>
          <cell r="G19">
            <v>0.97</v>
          </cell>
          <cell r="H19">
            <v>4.4399999999999995</v>
          </cell>
          <cell r="I19">
            <v>1.1599999999999999</v>
          </cell>
          <cell r="J19">
            <v>1.03</v>
          </cell>
          <cell r="K19">
            <v>12</v>
          </cell>
          <cell r="L19">
            <v>82.24</v>
          </cell>
          <cell r="M19"/>
        </row>
        <row r="20">
          <cell r="C20">
            <v>71248</v>
          </cell>
          <cell r="D20">
            <v>4</v>
          </cell>
          <cell r="E20">
            <v>4.82</v>
          </cell>
          <cell r="F20">
            <v>1.75</v>
          </cell>
          <cell r="G20">
            <v>2.5499999999999998</v>
          </cell>
          <cell r="H20">
            <v>9.120000000000001</v>
          </cell>
          <cell r="I20">
            <v>2.1800000000000002</v>
          </cell>
          <cell r="J20">
            <v>0.84</v>
          </cell>
          <cell r="K20">
            <v>16.13</v>
          </cell>
          <cell r="L20">
            <v>70.72</v>
          </cell>
          <cell r="M20">
            <v>24.44</v>
          </cell>
        </row>
        <row r="21">
          <cell r="C21">
            <v>71050</v>
          </cell>
          <cell r="D21">
            <v>6.44</v>
          </cell>
          <cell r="E21">
            <v>5.36</v>
          </cell>
          <cell r="F21">
            <v>1.79</v>
          </cell>
          <cell r="G21">
            <v>3</v>
          </cell>
          <cell r="H21">
            <v>10.15</v>
          </cell>
          <cell r="I21">
            <v>3.68</v>
          </cell>
          <cell r="J21">
            <v>1.56</v>
          </cell>
          <cell r="K21">
            <v>21.84</v>
          </cell>
          <cell r="L21">
            <v>69.37</v>
          </cell>
          <cell r="M21">
            <v>28.33</v>
          </cell>
        </row>
        <row r="22">
          <cell r="C22">
            <v>71159</v>
          </cell>
          <cell r="D22">
            <v>2.67</v>
          </cell>
          <cell r="E22">
            <v>2.14</v>
          </cell>
          <cell r="F22">
            <v>1.73</v>
          </cell>
          <cell r="G22">
            <v>1.3</v>
          </cell>
          <cell r="H22">
            <v>5.17</v>
          </cell>
          <cell r="I22">
            <v>1.5</v>
          </cell>
          <cell r="J22">
            <v>0.57999999999999996</v>
          </cell>
          <cell r="K22">
            <v>9.93</v>
          </cell>
          <cell r="L22">
            <v>71.8</v>
          </cell>
          <cell r="M22"/>
        </row>
        <row r="23">
          <cell r="C23">
            <v>71045</v>
          </cell>
          <cell r="D23">
            <v>2.0099999999999998</v>
          </cell>
          <cell r="E23">
            <v>3.51</v>
          </cell>
          <cell r="F23">
            <v>1.44</v>
          </cell>
          <cell r="G23">
            <v>1.23</v>
          </cell>
          <cell r="H23">
            <v>6.18</v>
          </cell>
          <cell r="I23">
            <v>2.4500000000000002</v>
          </cell>
          <cell r="J23">
            <v>0.78</v>
          </cell>
          <cell r="K23">
            <v>11.43</v>
          </cell>
          <cell r="L23">
            <v>67.72</v>
          </cell>
          <cell r="M23">
            <v>20.56</v>
          </cell>
        </row>
        <row r="24">
          <cell r="C24">
            <v>71024</v>
          </cell>
          <cell r="D24">
            <v>3.82</v>
          </cell>
          <cell r="E24">
            <v>4.8099999999999996</v>
          </cell>
          <cell r="F24">
            <v>2.37</v>
          </cell>
          <cell r="G24">
            <v>2.04</v>
          </cell>
          <cell r="H24">
            <v>9.2199999999999989</v>
          </cell>
          <cell r="I24">
            <v>2.59</v>
          </cell>
          <cell r="J24">
            <v>0.97</v>
          </cell>
          <cell r="K24">
            <v>16.59</v>
          </cell>
          <cell r="L24">
            <v>72.150000000000006</v>
          </cell>
          <cell r="M24">
            <v>11.11</v>
          </cell>
        </row>
        <row r="25">
          <cell r="C25">
            <v>71031</v>
          </cell>
          <cell r="D25">
            <v>3.27</v>
          </cell>
          <cell r="E25">
            <v>2.69</v>
          </cell>
          <cell r="F25">
            <v>1.54</v>
          </cell>
          <cell r="G25">
            <v>1.57</v>
          </cell>
          <cell r="H25">
            <v>5.8000000000000007</v>
          </cell>
          <cell r="I25">
            <v>1.69</v>
          </cell>
          <cell r="J25">
            <v>1.26</v>
          </cell>
          <cell r="K25">
            <v>12.01</v>
          </cell>
          <cell r="L25">
            <v>72.94</v>
          </cell>
          <cell r="M25">
            <v>11.11</v>
          </cell>
        </row>
        <row r="26">
          <cell r="C26">
            <v>700023</v>
          </cell>
          <cell r="D26">
            <v>6.49</v>
          </cell>
          <cell r="E26">
            <v>4.26</v>
          </cell>
          <cell r="F26">
            <v>2.25</v>
          </cell>
          <cell r="G26">
            <v>3.57</v>
          </cell>
          <cell r="H26">
            <v>10.08</v>
          </cell>
          <cell r="I26">
            <v>2.8</v>
          </cell>
          <cell r="J26">
            <v>1.72</v>
          </cell>
          <cell r="K26">
            <v>21.11</v>
          </cell>
          <cell r="L26">
            <v>69.819999999999993</v>
          </cell>
          <cell r="M26">
            <v>17.22</v>
          </cell>
        </row>
        <row r="27">
          <cell r="C27">
            <v>71188</v>
          </cell>
          <cell r="D27">
            <v>3.81</v>
          </cell>
          <cell r="E27">
            <v>2.4900000000000002</v>
          </cell>
          <cell r="F27">
            <v>1.86</v>
          </cell>
          <cell r="G27">
            <v>2.5499999999999998</v>
          </cell>
          <cell r="H27">
            <v>6.9</v>
          </cell>
          <cell r="I27">
            <v>1.82</v>
          </cell>
          <cell r="J27">
            <v>0.85</v>
          </cell>
          <cell r="K27">
            <v>13.38</v>
          </cell>
          <cell r="L27">
            <v>67.34</v>
          </cell>
          <cell r="M27"/>
        </row>
        <row r="28">
          <cell r="C28">
            <v>71595</v>
          </cell>
          <cell r="D28">
            <v>4.72</v>
          </cell>
          <cell r="E28">
            <v>3.71</v>
          </cell>
          <cell r="F28">
            <v>1.53</v>
          </cell>
          <cell r="G28">
            <v>1.39</v>
          </cell>
          <cell r="H28">
            <v>6.63</v>
          </cell>
          <cell r="I28">
            <v>1.01</v>
          </cell>
          <cell r="J28">
            <v>1.54</v>
          </cell>
          <cell r="K28">
            <v>13.89</v>
          </cell>
          <cell r="L28">
            <v>82.72</v>
          </cell>
          <cell r="M28"/>
        </row>
        <row r="29">
          <cell r="C29">
            <v>71507</v>
          </cell>
          <cell r="D29">
            <v>5.79</v>
          </cell>
          <cell r="E29">
            <v>6.95</v>
          </cell>
          <cell r="F29">
            <v>1.63</v>
          </cell>
          <cell r="G29">
            <v>1.78</v>
          </cell>
          <cell r="H29">
            <v>10.36</v>
          </cell>
          <cell r="I29">
            <v>1.97</v>
          </cell>
          <cell r="J29">
            <v>1.2</v>
          </cell>
          <cell r="K29">
            <v>19.34</v>
          </cell>
          <cell r="L29">
            <v>80.599999999999994</v>
          </cell>
          <cell r="M29">
            <v>17.22</v>
          </cell>
        </row>
        <row r="30">
          <cell r="C30">
            <v>71063</v>
          </cell>
          <cell r="D30">
            <v>4.1500000000000004</v>
          </cell>
          <cell r="E30">
            <v>4.47</v>
          </cell>
          <cell r="F30">
            <v>2.95</v>
          </cell>
          <cell r="G30">
            <v>2.6</v>
          </cell>
          <cell r="H30">
            <v>10.02</v>
          </cell>
          <cell r="I30">
            <v>5.08</v>
          </cell>
          <cell r="J30">
            <v>1.33</v>
          </cell>
          <cell r="K30">
            <v>20.59</v>
          </cell>
          <cell r="L30">
            <v>62.72</v>
          </cell>
          <cell r="M30"/>
        </row>
        <row r="31">
          <cell r="C31">
            <v>71662</v>
          </cell>
          <cell r="D31">
            <v>4.2</v>
          </cell>
          <cell r="E31">
            <v>2.56</v>
          </cell>
          <cell r="F31">
            <v>1.64</v>
          </cell>
          <cell r="G31">
            <v>1.32</v>
          </cell>
          <cell r="H31">
            <v>5.5200000000000005</v>
          </cell>
          <cell r="I31">
            <v>1.38</v>
          </cell>
          <cell r="J31">
            <v>1.02</v>
          </cell>
          <cell r="K31">
            <v>12.12</v>
          </cell>
          <cell r="L31">
            <v>77.72</v>
          </cell>
          <cell r="M31"/>
        </row>
        <row r="32">
          <cell r="C32">
            <v>71054</v>
          </cell>
          <cell r="D32">
            <v>3.1</v>
          </cell>
          <cell r="E32">
            <v>2</v>
          </cell>
          <cell r="F32">
            <v>1.36</v>
          </cell>
          <cell r="G32">
            <v>0.9</v>
          </cell>
          <cell r="H32">
            <v>4.2600000000000007</v>
          </cell>
          <cell r="I32">
            <v>0.72</v>
          </cell>
          <cell r="J32">
            <v>0.57999999999999996</v>
          </cell>
          <cell r="K32">
            <v>8.67</v>
          </cell>
          <cell r="L32">
            <v>81.31</v>
          </cell>
          <cell r="M32">
            <v>4.4400000000000004</v>
          </cell>
        </row>
        <row r="33">
          <cell r="C33">
            <v>71255</v>
          </cell>
          <cell r="D33">
            <v>5.45</v>
          </cell>
          <cell r="E33">
            <v>6.65</v>
          </cell>
          <cell r="F33">
            <v>2.0299999999999998</v>
          </cell>
          <cell r="G33">
            <v>3.9</v>
          </cell>
          <cell r="H33">
            <v>12.58</v>
          </cell>
          <cell r="I33">
            <v>1.79</v>
          </cell>
          <cell r="J33">
            <v>1.1000000000000001</v>
          </cell>
          <cell r="K33">
            <v>20.92</v>
          </cell>
          <cell r="L33">
            <v>72.8</v>
          </cell>
          <cell r="M33"/>
        </row>
        <row r="34">
          <cell r="C34">
            <v>70067</v>
          </cell>
          <cell r="D34">
            <v>4.4400000000000004</v>
          </cell>
          <cell r="E34">
            <v>3.22</v>
          </cell>
          <cell r="F34">
            <v>1.85</v>
          </cell>
          <cell r="G34">
            <v>1.86</v>
          </cell>
          <cell r="H34">
            <v>6.9300000000000006</v>
          </cell>
          <cell r="I34">
            <v>1.83</v>
          </cell>
          <cell r="J34">
            <v>1.23</v>
          </cell>
          <cell r="K34">
            <v>14.43</v>
          </cell>
          <cell r="L34">
            <v>74.430000000000007</v>
          </cell>
          <cell r="M34">
            <v>18.89</v>
          </cell>
        </row>
        <row r="35">
          <cell r="C35">
            <v>71270</v>
          </cell>
          <cell r="D35">
            <v>4.3</v>
          </cell>
          <cell r="E35">
            <v>5.23</v>
          </cell>
          <cell r="F35">
            <v>2.85</v>
          </cell>
          <cell r="G35">
            <v>3.11</v>
          </cell>
          <cell r="H35">
            <v>11.19</v>
          </cell>
          <cell r="I35">
            <v>2.31</v>
          </cell>
          <cell r="J35">
            <v>1.1200000000000001</v>
          </cell>
          <cell r="K35">
            <v>18.920000000000002</v>
          </cell>
          <cell r="L35">
            <v>71.349999999999994</v>
          </cell>
          <cell r="M35"/>
        </row>
        <row r="36">
          <cell r="C36">
            <v>71510</v>
          </cell>
          <cell r="D36">
            <v>3.61</v>
          </cell>
          <cell r="E36">
            <v>3.36</v>
          </cell>
          <cell r="F36">
            <v>2.52</v>
          </cell>
          <cell r="G36">
            <v>1.6</v>
          </cell>
          <cell r="H36">
            <v>7.48</v>
          </cell>
          <cell r="I36">
            <v>2.09</v>
          </cell>
          <cell r="J36">
            <v>1.36</v>
          </cell>
          <cell r="K36">
            <v>14.54</v>
          </cell>
          <cell r="L36">
            <v>74.62</v>
          </cell>
          <cell r="M36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is"/>
      <sheetName val="cumul"/>
    </sheetNames>
    <definedNames>
      <definedName name="tricts"/>
      <definedName name="triécartCTS"/>
      <definedName name="triécartGAV"/>
      <definedName name="triécartIRD"/>
      <definedName name="triécartNC"/>
      <definedName name="triécartPP"/>
      <definedName name="triécartPPE"/>
      <definedName name="triécartPPP"/>
      <definedName name="triécartPU"/>
      <definedName name="triécartPU2"/>
      <definedName name="triécartPUF"/>
      <definedName name="triécartSANTE"/>
      <definedName name="triFGS"/>
      <definedName name="triGAV"/>
      <definedName name="triIRD"/>
      <definedName name="triNC"/>
      <definedName name="triPP"/>
      <definedName name="triPPE"/>
      <definedName name="triPPP"/>
      <definedName name="triPU"/>
      <definedName name="triPU2"/>
      <definedName name="trisanté"/>
    </definedNames>
    <sheetDataSet>
      <sheetData sheetId="0" refreshError="1"/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lassement%20Evolution%20OD%20au%20%2009%202025%20V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IERE Cedric" refreshedDate="45923.465904861114" createdVersion="8" refreshedVersion="8" minRefreshableVersion="3" recordCount="366" xr:uid="{04E12DDD-B2AE-4F84-80A1-1BFEC6033741}">
  <cacheSource type="worksheet">
    <worksheetSource ref="A1:B1048576" sheet="Feuil4" r:id="rId2"/>
  </cacheSource>
  <cacheFields count="2">
    <cacheField name="od" numFmtId="0">
      <sharedItems containsBlank="1" count="35">
        <s v="OD GRAND PARIS 75-92-93-94"/>
        <s v="OD ALLIER-SAONE &amp; LOIRE-NIEVRE-COTE D'OR"/>
        <s v="OD VAR - BOUCHES DU RHONE"/>
        <s v="OD MANCHE - CALVADOS - ORNE - MAYENNE"/>
        <s v="OD PUY DE DOME - LOIRE - HAUTE LOIRE"/>
        <s v="OD BOUCHES DU RHONE"/>
        <s v="OD VOSGES-HT RHIN-TR BEL-DOUBS-HTE MARNE"/>
        <s v="OD ILLE ET VILAINE-COTES D'ARMOR"/>
        <s v="OD NORD LITTORAL"/>
        <s v="OD ISERE ALBERTVILLE"/>
        <s v="OD ESSONNE - LOIRET"/>
        <s v="OD LOT-TARN-TARN ET GARONNE-HTE GARONNE"/>
        <s v="OD AVEYRON-HERAULT-AUDE-PYRENEES ORIENT."/>
        <s v="OD VAUCLUSE - DROME - ARDECHE - GARD"/>
        <s v="OD SARTHE - MAINE ET LOIRE"/>
        <s v="OD NORD LILLE"/>
        <s v="OD ALPES MARITIMES"/>
        <s v="OD MOSELLE - MEURTHE ET MOSELLE"/>
        <s v="OD SEINE ET MARNE - YONNE"/>
        <s v="OD LOIRE ATLANTIQUE - VENDEE"/>
        <s v="OD CHARENTES-VIENNES-DEUX SEVRES"/>
        <s v="OD BAS RHIN - MOSELLE"/>
        <s v="OD RHONE"/>
        <s v="OD SOMME - OISE - AISNE"/>
        <s v="OD LANDES-PYRENEES-GERS-HTE GARONNE SUD"/>
        <s v="OD ARDENNES - MARNE - MEUSE - AUBE"/>
        <s v="OD HAUTE SAVOIE AIN JURA AIX LES BAINS"/>
        <s v="OD NORD ARTOIS"/>
        <s v="OD SEINE MARITIME"/>
        <s v="OD INDRE-INDRE &amp; LOIRE-CHER-LOIR &amp; CHER"/>
        <s v="OD FINISTERE - MORBIHAN"/>
        <s v="OD YVELINES - EURE ET LOIR"/>
        <s v="OD GIRONDE - DORDOGNE"/>
        <s v="OD VAL D'OISE - EURE"/>
        <m/>
      </sharedItems>
    </cacheField>
    <cacheField name="nbr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n v="1"/>
  </r>
  <r>
    <x v="1"/>
    <n v="1"/>
  </r>
  <r>
    <x v="2"/>
    <n v="1"/>
  </r>
  <r>
    <x v="2"/>
    <n v="1"/>
  </r>
  <r>
    <x v="3"/>
    <n v="1"/>
  </r>
  <r>
    <x v="3"/>
    <n v="1"/>
  </r>
  <r>
    <x v="4"/>
    <n v="1"/>
  </r>
  <r>
    <x v="2"/>
    <n v="1"/>
  </r>
  <r>
    <x v="2"/>
    <n v="1"/>
  </r>
  <r>
    <x v="5"/>
    <n v="1"/>
  </r>
  <r>
    <x v="6"/>
    <n v="1"/>
  </r>
  <r>
    <x v="7"/>
    <n v="1"/>
  </r>
  <r>
    <x v="8"/>
    <n v="1"/>
  </r>
  <r>
    <x v="9"/>
    <n v="1"/>
  </r>
  <r>
    <x v="10"/>
    <n v="1"/>
  </r>
  <r>
    <x v="5"/>
    <n v="1"/>
  </r>
  <r>
    <x v="11"/>
    <n v="1"/>
  </r>
  <r>
    <x v="6"/>
    <n v="1"/>
  </r>
  <r>
    <x v="12"/>
    <n v="1"/>
  </r>
  <r>
    <x v="13"/>
    <n v="1"/>
  </r>
  <r>
    <x v="14"/>
    <n v="1"/>
  </r>
  <r>
    <x v="15"/>
    <n v="1"/>
  </r>
  <r>
    <x v="16"/>
    <n v="1"/>
  </r>
  <r>
    <x v="3"/>
    <n v="1"/>
  </r>
  <r>
    <x v="5"/>
    <n v="1"/>
  </r>
  <r>
    <x v="6"/>
    <n v="1"/>
  </r>
  <r>
    <x v="17"/>
    <n v="1"/>
  </r>
  <r>
    <x v="18"/>
    <n v="1"/>
  </r>
  <r>
    <x v="7"/>
    <n v="1"/>
  </r>
  <r>
    <x v="19"/>
    <n v="1"/>
  </r>
  <r>
    <x v="0"/>
    <n v="1"/>
  </r>
  <r>
    <x v="3"/>
    <n v="1"/>
  </r>
  <r>
    <x v="20"/>
    <n v="1"/>
  </r>
  <r>
    <x v="20"/>
    <n v="1"/>
  </r>
  <r>
    <x v="15"/>
    <n v="1"/>
  </r>
  <r>
    <x v="13"/>
    <n v="1"/>
  </r>
  <r>
    <x v="21"/>
    <n v="1"/>
  </r>
  <r>
    <x v="22"/>
    <n v="1"/>
  </r>
  <r>
    <x v="16"/>
    <n v="1"/>
  </r>
  <r>
    <x v="1"/>
    <n v="1"/>
  </r>
  <r>
    <x v="18"/>
    <n v="1"/>
  </r>
  <r>
    <x v="14"/>
    <n v="1"/>
  </r>
  <r>
    <x v="12"/>
    <n v="1"/>
  </r>
  <r>
    <x v="0"/>
    <n v="1"/>
  </r>
  <r>
    <x v="15"/>
    <n v="1"/>
  </r>
  <r>
    <x v="12"/>
    <n v="1"/>
  </r>
  <r>
    <x v="0"/>
    <n v="1"/>
  </r>
  <r>
    <x v="7"/>
    <n v="1"/>
  </r>
  <r>
    <x v="13"/>
    <n v="1"/>
  </r>
  <r>
    <x v="23"/>
    <n v="1"/>
  </r>
  <r>
    <x v="11"/>
    <n v="1"/>
  </r>
  <r>
    <x v="19"/>
    <n v="1"/>
  </r>
  <r>
    <x v="22"/>
    <n v="1"/>
  </r>
  <r>
    <x v="11"/>
    <n v="1"/>
  </r>
  <r>
    <x v="21"/>
    <n v="1"/>
  </r>
  <r>
    <x v="7"/>
    <n v="1"/>
  </r>
  <r>
    <x v="12"/>
    <n v="1"/>
  </r>
  <r>
    <x v="5"/>
    <n v="1"/>
  </r>
  <r>
    <x v="24"/>
    <n v="1"/>
  </r>
  <r>
    <x v="14"/>
    <n v="1"/>
  </r>
  <r>
    <x v="25"/>
    <n v="1"/>
  </r>
  <r>
    <x v="18"/>
    <n v="1"/>
  </r>
  <r>
    <x v="24"/>
    <n v="1"/>
  </r>
  <r>
    <x v="9"/>
    <n v="1"/>
  </r>
  <r>
    <x v="11"/>
    <n v="1"/>
  </r>
  <r>
    <x v="26"/>
    <n v="1"/>
  </r>
  <r>
    <x v="0"/>
    <n v="1"/>
  </r>
  <r>
    <x v="15"/>
    <n v="1"/>
  </r>
  <r>
    <x v="27"/>
    <n v="1"/>
  </r>
  <r>
    <x v="28"/>
    <n v="1"/>
  </r>
  <r>
    <x v="28"/>
    <n v="1"/>
  </r>
  <r>
    <x v="29"/>
    <n v="1"/>
  </r>
  <r>
    <x v="15"/>
    <n v="1"/>
  </r>
  <r>
    <x v="30"/>
    <n v="1"/>
  </r>
  <r>
    <x v="27"/>
    <n v="1"/>
  </r>
  <r>
    <x v="17"/>
    <n v="1"/>
  </r>
  <r>
    <x v="2"/>
    <n v="1"/>
  </r>
  <r>
    <x v="23"/>
    <n v="1"/>
  </r>
  <r>
    <x v="13"/>
    <n v="1"/>
  </r>
  <r>
    <x v="12"/>
    <n v="1"/>
  </r>
  <r>
    <x v="28"/>
    <n v="1"/>
  </r>
  <r>
    <x v="2"/>
    <n v="1"/>
  </r>
  <r>
    <x v="13"/>
    <n v="1"/>
  </r>
  <r>
    <x v="4"/>
    <n v="1"/>
  </r>
  <r>
    <x v="7"/>
    <n v="1"/>
  </r>
  <r>
    <x v="30"/>
    <n v="1"/>
  </r>
  <r>
    <x v="1"/>
    <n v="1"/>
  </r>
  <r>
    <x v="4"/>
    <n v="1"/>
  </r>
  <r>
    <x v="8"/>
    <n v="1"/>
  </r>
  <r>
    <x v="6"/>
    <n v="1"/>
  </r>
  <r>
    <x v="4"/>
    <n v="1"/>
  </r>
  <r>
    <x v="7"/>
    <n v="1"/>
  </r>
  <r>
    <x v="10"/>
    <n v="1"/>
  </r>
  <r>
    <x v="4"/>
    <n v="1"/>
  </r>
  <r>
    <x v="11"/>
    <n v="1"/>
  </r>
  <r>
    <x v="25"/>
    <n v="1"/>
  </r>
  <r>
    <x v="6"/>
    <n v="1"/>
  </r>
  <r>
    <x v="9"/>
    <n v="1"/>
  </r>
  <r>
    <x v="12"/>
    <n v="1"/>
  </r>
  <r>
    <x v="10"/>
    <n v="1"/>
  </r>
  <r>
    <x v="20"/>
    <n v="1"/>
  </r>
  <r>
    <x v="7"/>
    <n v="1"/>
  </r>
  <r>
    <x v="19"/>
    <n v="1"/>
  </r>
  <r>
    <x v="28"/>
    <n v="1"/>
  </r>
  <r>
    <x v="12"/>
    <n v="1"/>
  </r>
  <r>
    <x v="0"/>
    <n v="1"/>
  </r>
  <r>
    <x v="17"/>
    <n v="1"/>
  </r>
  <r>
    <x v="22"/>
    <n v="1"/>
  </r>
  <r>
    <x v="7"/>
    <n v="1"/>
  </r>
  <r>
    <x v="31"/>
    <n v="1"/>
  </r>
  <r>
    <x v="32"/>
    <n v="1"/>
  </r>
  <r>
    <x v="29"/>
    <n v="1"/>
  </r>
  <r>
    <x v="2"/>
    <n v="1"/>
  </r>
  <r>
    <x v="31"/>
    <n v="1"/>
  </r>
  <r>
    <x v="8"/>
    <n v="1"/>
  </r>
  <r>
    <x v="15"/>
    <n v="1"/>
  </r>
  <r>
    <x v="23"/>
    <n v="1"/>
  </r>
  <r>
    <x v="2"/>
    <n v="1"/>
  </r>
  <r>
    <x v="3"/>
    <n v="1"/>
  </r>
  <r>
    <x v="0"/>
    <n v="1"/>
  </r>
  <r>
    <x v="7"/>
    <n v="1"/>
  </r>
  <r>
    <x v="4"/>
    <n v="1"/>
  </r>
  <r>
    <x v="7"/>
    <n v="1"/>
  </r>
  <r>
    <x v="12"/>
    <n v="1"/>
  </r>
  <r>
    <x v="25"/>
    <n v="1"/>
  </r>
  <r>
    <x v="26"/>
    <n v="1"/>
  </r>
  <r>
    <x v="4"/>
    <n v="1"/>
  </r>
  <r>
    <x v="5"/>
    <n v="1"/>
  </r>
  <r>
    <x v="7"/>
    <n v="1"/>
  </r>
  <r>
    <x v="32"/>
    <n v="1"/>
  </r>
  <r>
    <x v="3"/>
    <n v="1"/>
  </r>
  <r>
    <x v="28"/>
    <n v="1"/>
  </r>
  <r>
    <x v="10"/>
    <n v="1"/>
  </r>
  <r>
    <x v="14"/>
    <n v="1"/>
  </r>
  <r>
    <x v="3"/>
    <n v="1"/>
  </r>
  <r>
    <x v="27"/>
    <n v="1"/>
  </r>
  <r>
    <x v="28"/>
    <n v="1"/>
  </r>
  <r>
    <x v="26"/>
    <n v="1"/>
  </r>
  <r>
    <x v="7"/>
    <n v="1"/>
  </r>
  <r>
    <x v="18"/>
    <n v="1"/>
  </r>
  <r>
    <x v="27"/>
    <n v="1"/>
  </r>
  <r>
    <x v="16"/>
    <n v="1"/>
  </r>
  <r>
    <x v="14"/>
    <n v="1"/>
  </r>
  <r>
    <x v="25"/>
    <n v="1"/>
  </r>
  <r>
    <x v="23"/>
    <n v="1"/>
  </r>
  <r>
    <x v="12"/>
    <n v="1"/>
  </r>
  <r>
    <x v="18"/>
    <n v="1"/>
  </r>
  <r>
    <x v="12"/>
    <n v="1"/>
  </r>
  <r>
    <x v="23"/>
    <n v="1"/>
  </r>
  <r>
    <x v="17"/>
    <n v="1"/>
  </r>
  <r>
    <x v="4"/>
    <n v="1"/>
  </r>
  <r>
    <x v="31"/>
    <n v="1"/>
  </r>
  <r>
    <x v="4"/>
    <n v="1"/>
  </r>
  <r>
    <x v="4"/>
    <n v="1"/>
  </r>
  <r>
    <x v="5"/>
    <n v="1"/>
  </r>
  <r>
    <x v="3"/>
    <n v="1"/>
  </r>
  <r>
    <x v="19"/>
    <n v="1"/>
  </r>
  <r>
    <x v="19"/>
    <n v="1"/>
  </r>
  <r>
    <x v="21"/>
    <n v="1"/>
  </r>
  <r>
    <x v="14"/>
    <n v="1"/>
  </r>
  <r>
    <x v="7"/>
    <n v="1"/>
  </r>
  <r>
    <x v="16"/>
    <n v="1"/>
  </r>
  <r>
    <x v="17"/>
    <n v="1"/>
  </r>
  <r>
    <x v="33"/>
    <n v="1"/>
  </r>
  <r>
    <x v="10"/>
    <n v="1"/>
  </r>
  <r>
    <x v="14"/>
    <n v="1"/>
  </r>
  <r>
    <x v="22"/>
    <n v="1"/>
  </r>
  <r>
    <x v="9"/>
    <n v="1"/>
  </r>
  <r>
    <x v="18"/>
    <n v="1"/>
  </r>
  <r>
    <x v="31"/>
    <n v="1"/>
  </r>
  <r>
    <x v="7"/>
    <n v="1"/>
  </r>
  <r>
    <x v="18"/>
    <n v="1"/>
  </r>
  <r>
    <x v="7"/>
    <n v="1"/>
  </r>
  <r>
    <x v="29"/>
    <n v="1"/>
  </r>
  <r>
    <x v="1"/>
    <n v="1"/>
  </r>
  <r>
    <x v="12"/>
    <n v="1"/>
  </r>
  <r>
    <x v="9"/>
    <n v="1"/>
  </r>
  <r>
    <x v="30"/>
    <n v="1"/>
  </r>
  <r>
    <x v="24"/>
    <n v="1"/>
  </r>
  <r>
    <x v="4"/>
    <n v="1"/>
  </r>
  <r>
    <x v="21"/>
    <n v="1"/>
  </r>
  <r>
    <x v="21"/>
    <n v="1"/>
  </r>
  <r>
    <x v="12"/>
    <n v="1"/>
  </r>
  <r>
    <x v="26"/>
    <n v="1"/>
  </r>
  <r>
    <x v="9"/>
    <n v="1"/>
  </r>
  <r>
    <x v="30"/>
    <n v="1"/>
  </r>
  <r>
    <x v="19"/>
    <n v="1"/>
  </r>
  <r>
    <x v="0"/>
    <n v="1"/>
  </r>
  <r>
    <x v="16"/>
    <n v="1"/>
  </r>
  <r>
    <x v="18"/>
    <n v="1"/>
  </r>
  <r>
    <x v="16"/>
    <n v="1"/>
  </r>
  <r>
    <x v="33"/>
    <n v="1"/>
  </r>
  <r>
    <x v="30"/>
    <n v="1"/>
  </r>
  <r>
    <x v="27"/>
    <n v="1"/>
  </r>
  <r>
    <x v="27"/>
    <n v="1"/>
  </r>
  <r>
    <x v="19"/>
    <n v="1"/>
  </r>
  <r>
    <x v="30"/>
    <n v="1"/>
  </r>
  <r>
    <x v="19"/>
    <n v="1"/>
  </r>
  <r>
    <x v="33"/>
    <n v="1"/>
  </r>
  <r>
    <x v="7"/>
    <n v="1"/>
  </r>
  <r>
    <x v="3"/>
    <n v="1"/>
  </r>
  <r>
    <x v="9"/>
    <n v="1"/>
  </r>
  <r>
    <x v="0"/>
    <n v="1"/>
  </r>
  <r>
    <x v="13"/>
    <n v="1"/>
  </r>
  <r>
    <x v="33"/>
    <n v="1"/>
  </r>
  <r>
    <x v="20"/>
    <n v="1"/>
  </r>
  <r>
    <x v="7"/>
    <n v="1"/>
  </r>
  <r>
    <x v="1"/>
    <n v="1"/>
  </r>
  <r>
    <x v="7"/>
    <n v="1"/>
  </r>
  <r>
    <x v="7"/>
    <n v="1"/>
  </r>
  <r>
    <x v="23"/>
    <n v="1"/>
  </r>
  <r>
    <x v="18"/>
    <n v="1"/>
  </r>
  <r>
    <x v="31"/>
    <n v="1"/>
  </r>
  <r>
    <x v="3"/>
    <n v="1"/>
  </r>
  <r>
    <x v="20"/>
    <n v="1"/>
  </r>
  <r>
    <x v="15"/>
    <n v="1"/>
  </r>
  <r>
    <x v="19"/>
    <n v="1"/>
  </r>
  <r>
    <x v="30"/>
    <n v="1"/>
  </r>
  <r>
    <x v="2"/>
    <n v="1"/>
  </r>
  <r>
    <x v="27"/>
    <n v="1"/>
  </r>
  <r>
    <x v="30"/>
    <n v="1"/>
  </r>
  <r>
    <x v="30"/>
    <n v="1"/>
  </r>
  <r>
    <x v="30"/>
    <n v="1"/>
  </r>
  <r>
    <x v="19"/>
    <n v="1"/>
  </r>
  <r>
    <x v="11"/>
    <n v="1"/>
  </r>
  <r>
    <x v="28"/>
    <n v="1"/>
  </r>
  <r>
    <x v="11"/>
    <n v="1"/>
  </r>
  <r>
    <x v="8"/>
    <n v="1"/>
  </r>
  <r>
    <x v="9"/>
    <n v="1"/>
  </r>
  <r>
    <x v="14"/>
    <n v="1"/>
  </r>
  <r>
    <x v="8"/>
    <n v="1"/>
  </r>
  <r>
    <x v="27"/>
    <n v="1"/>
  </r>
  <r>
    <x v="7"/>
    <n v="1"/>
  </r>
  <r>
    <x v="18"/>
    <n v="1"/>
  </r>
  <r>
    <x v="28"/>
    <n v="1"/>
  </r>
  <r>
    <x v="3"/>
    <n v="1"/>
  </r>
  <r>
    <x v="7"/>
    <n v="1"/>
  </r>
  <r>
    <x v="23"/>
    <n v="1"/>
  </r>
  <r>
    <x v="24"/>
    <n v="1"/>
  </r>
  <r>
    <x v="26"/>
    <n v="1"/>
  </r>
  <r>
    <x v="11"/>
    <n v="1"/>
  </r>
  <r>
    <x v="25"/>
    <n v="1"/>
  </r>
  <r>
    <x v="6"/>
    <n v="1"/>
  </r>
  <r>
    <x v="0"/>
    <n v="1"/>
  </r>
  <r>
    <x v="17"/>
    <n v="1"/>
  </r>
  <r>
    <x v="23"/>
    <n v="1"/>
  </r>
  <r>
    <x v="14"/>
    <n v="1"/>
  </r>
  <r>
    <x v="27"/>
    <n v="1"/>
  </r>
  <r>
    <x v="27"/>
    <n v="1"/>
  </r>
  <r>
    <x v="9"/>
    <n v="1"/>
  </r>
  <r>
    <x v="15"/>
    <n v="1"/>
  </r>
  <r>
    <x v="26"/>
    <n v="1"/>
  </r>
  <r>
    <x v="23"/>
    <n v="1"/>
  </r>
  <r>
    <x v="13"/>
    <n v="1"/>
  </r>
  <r>
    <x v="26"/>
    <n v="1"/>
  </r>
  <r>
    <x v="5"/>
    <n v="1"/>
  </r>
  <r>
    <x v="13"/>
    <n v="1"/>
  </r>
  <r>
    <x v="2"/>
    <n v="1"/>
  </r>
  <r>
    <x v="11"/>
    <n v="1"/>
  </r>
  <r>
    <x v="12"/>
    <n v="1"/>
  </r>
  <r>
    <x v="1"/>
    <n v="1"/>
  </r>
  <r>
    <x v="27"/>
    <n v="1"/>
  </r>
  <r>
    <x v="26"/>
    <n v="1"/>
  </r>
  <r>
    <x v="21"/>
    <n v="1"/>
  </r>
  <r>
    <x v="21"/>
    <n v="1"/>
  </r>
  <r>
    <x v="7"/>
    <n v="1"/>
  </r>
  <r>
    <x v="23"/>
    <n v="1"/>
  </r>
  <r>
    <x v="19"/>
    <n v="1"/>
  </r>
  <r>
    <x v="8"/>
    <n v="1"/>
  </r>
  <r>
    <x v="2"/>
    <n v="1"/>
  </r>
  <r>
    <x v="18"/>
    <n v="1"/>
  </r>
  <r>
    <x v="21"/>
    <n v="1"/>
  </r>
  <r>
    <x v="33"/>
    <n v="1"/>
  </r>
  <r>
    <x v="14"/>
    <n v="1"/>
  </r>
  <r>
    <x v="32"/>
    <n v="1"/>
  </r>
  <r>
    <x v="15"/>
    <n v="1"/>
  </r>
  <r>
    <x v="28"/>
    <n v="1"/>
  </r>
  <r>
    <x v="12"/>
    <n v="1"/>
  </r>
  <r>
    <x v="21"/>
    <n v="1"/>
  </r>
  <r>
    <x v="18"/>
    <n v="1"/>
  </r>
  <r>
    <x v="26"/>
    <n v="1"/>
  </r>
  <r>
    <x v="25"/>
    <n v="1"/>
  </r>
  <r>
    <x v="27"/>
    <n v="1"/>
  </r>
  <r>
    <x v="8"/>
    <n v="1"/>
  </r>
  <r>
    <x v="20"/>
    <n v="1"/>
  </r>
  <r>
    <x v="23"/>
    <n v="1"/>
  </r>
  <r>
    <x v="33"/>
    <n v="1"/>
  </r>
  <r>
    <x v="23"/>
    <n v="1"/>
  </r>
  <r>
    <x v="25"/>
    <n v="1"/>
  </r>
  <r>
    <x v="20"/>
    <n v="1"/>
  </r>
  <r>
    <x v="15"/>
    <n v="1"/>
  </r>
  <r>
    <x v="33"/>
    <n v="1"/>
  </r>
  <r>
    <x v="20"/>
    <n v="1"/>
  </r>
  <r>
    <x v="13"/>
    <n v="1"/>
  </r>
  <r>
    <x v="0"/>
    <n v="1"/>
  </r>
  <r>
    <x v="2"/>
    <n v="1"/>
  </r>
  <r>
    <x v="14"/>
    <n v="1"/>
  </r>
  <r>
    <x v="13"/>
    <n v="1"/>
  </r>
  <r>
    <x v="33"/>
    <n v="1"/>
  </r>
  <r>
    <x v="5"/>
    <n v="1"/>
  </r>
  <r>
    <x v="14"/>
    <n v="1"/>
  </r>
  <r>
    <x v="3"/>
    <n v="1"/>
  </r>
  <r>
    <x v="3"/>
    <n v="1"/>
  </r>
  <r>
    <x v="13"/>
    <n v="1"/>
  </r>
  <r>
    <x v="8"/>
    <n v="1"/>
  </r>
  <r>
    <x v="26"/>
    <n v="1"/>
  </r>
  <r>
    <x v="10"/>
    <n v="1"/>
  </r>
  <r>
    <x v="22"/>
    <n v="1"/>
  </r>
  <r>
    <x v="21"/>
    <n v="1"/>
  </r>
  <r>
    <x v="25"/>
    <n v="1"/>
  </r>
  <r>
    <x v="11"/>
    <n v="1"/>
  </r>
  <r>
    <x v="27"/>
    <n v="1"/>
  </r>
  <r>
    <x v="13"/>
    <n v="1"/>
  </r>
  <r>
    <x v="9"/>
    <n v="1"/>
  </r>
  <r>
    <x v="10"/>
    <n v="1"/>
  </r>
  <r>
    <x v="3"/>
    <n v="1"/>
  </r>
  <r>
    <x v="28"/>
    <n v="1"/>
  </r>
  <r>
    <x v="19"/>
    <n v="1"/>
  </r>
  <r>
    <x v="31"/>
    <n v="1"/>
  </r>
  <r>
    <x v="1"/>
    <n v="1"/>
  </r>
  <r>
    <x v="20"/>
    <n v="1"/>
  </r>
  <r>
    <x v="22"/>
    <n v="1"/>
  </r>
  <r>
    <x v="20"/>
    <n v="1"/>
  </r>
  <r>
    <x v="4"/>
    <n v="1"/>
  </r>
  <r>
    <x v="0"/>
    <n v="1"/>
  </r>
  <r>
    <x v="32"/>
    <n v="1"/>
  </r>
  <r>
    <x v="5"/>
    <n v="1"/>
  </r>
  <r>
    <x v="6"/>
    <n v="1"/>
  </r>
  <r>
    <x v="6"/>
    <n v="1"/>
  </r>
  <r>
    <x v="9"/>
    <n v="1"/>
  </r>
  <r>
    <x v="26"/>
    <n v="1"/>
  </r>
  <r>
    <x v="2"/>
    <n v="1"/>
  </r>
  <r>
    <x v="19"/>
    <n v="1"/>
  </r>
  <r>
    <x v="10"/>
    <n v="1"/>
  </r>
  <r>
    <x v="33"/>
    <n v="1"/>
  </r>
  <r>
    <x v="27"/>
    <n v="1"/>
  </r>
  <r>
    <x v="13"/>
    <n v="1"/>
  </r>
  <r>
    <x v="1"/>
    <n v="1"/>
  </r>
  <r>
    <x v="8"/>
    <n v="1"/>
  </r>
  <r>
    <x v="4"/>
    <n v="1"/>
  </r>
  <r>
    <x v="33"/>
    <n v="1"/>
  </r>
  <r>
    <x v="8"/>
    <n v="1"/>
  </r>
  <r>
    <x v="22"/>
    <n v="1"/>
  </r>
  <r>
    <x v="4"/>
    <n v="1"/>
  </r>
  <r>
    <x v="20"/>
    <n v="1"/>
  </r>
  <r>
    <x v="0"/>
    <n v="1"/>
  </r>
  <r>
    <x v="16"/>
    <n v="1"/>
  </r>
  <r>
    <x v="3"/>
    <n v="1"/>
  </r>
  <r>
    <x v="15"/>
    <n v="1"/>
  </r>
  <r>
    <x v="27"/>
    <n v="1"/>
  </r>
  <r>
    <x v="18"/>
    <n v="1"/>
  </r>
  <r>
    <x v="27"/>
    <n v="1"/>
  </r>
  <r>
    <x v="25"/>
    <n v="1"/>
  </r>
  <r>
    <x v="16"/>
    <n v="1"/>
  </r>
  <r>
    <x v="24"/>
    <n v="1"/>
  </r>
  <r>
    <x v="12"/>
    <n v="1"/>
  </r>
  <r>
    <x v="26"/>
    <n v="1"/>
  </r>
  <r>
    <x v="16"/>
    <n v="1"/>
  </r>
  <r>
    <x v="8"/>
    <n v="1"/>
  </r>
  <r>
    <x v="0"/>
    <n v="1"/>
  </r>
  <r>
    <x v="23"/>
    <n v="1"/>
  </r>
  <r>
    <x v="25"/>
    <n v="1"/>
  </r>
  <r>
    <x v="33"/>
    <n v="1"/>
  </r>
  <r>
    <x v="1"/>
    <n v="1"/>
  </r>
  <r>
    <x v="1"/>
    <n v="1"/>
  </r>
  <r>
    <x v="3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52840B-4EFC-4BB8-85B0-6A72E96891EC}" name="Tableau croisé dynamique8" cacheId="14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4:B40" firstHeaderRow="1" firstDataRow="1" firstDataCol="1"/>
  <pivotFields count="2">
    <pivotField axis="axisRow" showAll="0">
      <items count="36">
        <item x="1"/>
        <item x="16"/>
        <item x="25"/>
        <item x="12"/>
        <item x="21"/>
        <item x="5"/>
        <item x="20"/>
        <item x="10"/>
        <item x="30"/>
        <item x="32"/>
        <item x="0"/>
        <item x="26"/>
        <item x="7"/>
        <item x="29"/>
        <item x="9"/>
        <item x="24"/>
        <item x="19"/>
        <item x="11"/>
        <item x="3"/>
        <item x="17"/>
        <item x="27"/>
        <item x="15"/>
        <item x="8"/>
        <item x="4"/>
        <item x="22"/>
        <item x="14"/>
        <item x="18"/>
        <item x="28"/>
        <item x="23"/>
        <item x="33"/>
        <item x="2"/>
        <item x="13"/>
        <item x="6"/>
        <item x="31"/>
        <item x="34"/>
        <item t="default"/>
      </items>
    </pivotField>
    <pivotField dataField="1" showAll="0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Somme de nbr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C238-8A3A-4421-B5C9-028D738F5EE5}">
  <dimension ref="A12:AB48"/>
  <sheetViews>
    <sheetView tabSelected="1" workbookViewId="0">
      <pane xSplit="4" ySplit="14" topLeftCell="V15" activePane="bottomRight" state="frozen"/>
      <selection pane="topRight" activeCell="E1" sqref="E1"/>
      <selection pane="bottomLeft" activeCell="A15" sqref="A15"/>
      <selection pane="bottomRight" activeCell="F8" sqref="F8"/>
    </sheetView>
  </sheetViews>
  <sheetFormatPr baseColWidth="10" defaultRowHeight="15"/>
  <cols>
    <col min="1" max="1" width="10.85546875" bestFit="1" customWidth="1"/>
    <col min="2" max="2" width="11" style="13" hidden="1" customWidth="1"/>
    <col min="3" max="3" width="9.28515625" style="13" hidden="1" customWidth="1"/>
    <col min="4" max="4" width="39.7109375" bestFit="1" customWidth="1"/>
    <col min="5" max="5" width="11" bestFit="1" customWidth="1"/>
    <col min="6" max="6" width="20.28515625" bestFit="1" customWidth="1"/>
    <col min="7" max="7" width="16.28515625" style="9" bestFit="1" customWidth="1"/>
    <col min="8" max="8" width="16.28515625" style="1" bestFit="1" customWidth="1"/>
    <col min="9" max="9" width="16.28515625" style="9" bestFit="1" customWidth="1"/>
    <col min="10" max="10" width="16.28515625" style="2" bestFit="1" customWidth="1"/>
    <col min="11" max="12" width="16.28515625" style="9" bestFit="1" customWidth="1"/>
    <col min="13" max="13" width="16.7109375" style="2" bestFit="1" customWidth="1"/>
    <col min="14" max="14" width="16.28515625" style="9" bestFit="1" customWidth="1"/>
    <col min="15" max="15" width="16.7109375" style="2" bestFit="1" customWidth="1"/>
    <col min="16" max="16" width="16.28515625" style="9" bestFit="1" customWidth="1"/>
    <col min="17" max="17" width="16.28515625" style="1" bestFit="1" customWidth="1"/>
    <col min="18" max="18" width="12.42578125" bestFit="1" customWidth="1"/>
    <col min="19" max="19" width="24" style="44" customWidth="1"/>
    <col min="20" max="20" width="12.42578125" bestFit="1" customWidth="1"/>
    <col min="21" max="21" width="20.7109375" style="34" bestFit="1" customWidth="1"/>
    <col min="22" max="22" width="20.7109375" style="34" customWidth="1"/>
    <col min="23" max="23" width="27.7109375" style="2" bestFit="1" customWidth="1"/>
    <col min="24" max="24" width="27.7109375" customWidth="1"/>
    <col min="25" max="26" width="34.28515625" customWidth="1"/>
    <col min="27" max="27" width="17.140625" bestFit="1" customWidth="1"/>
    <col min="28" max="28" width="14.5703125" bestFit="1" customWidth="1"/>
  </cols>
  <sheetData>
    <row r="12" spans="1:28">
      <c r="G12" s="59" t="s">
        <v>84</v>
      </c>
      <c r="H12" s="59"/>
      <c r="I12" s="59"/>
      <c r="J12" s="59"/>
      <c r="K12" s="59"/>
      <c r="L12" s="59"/>
      <c r="M12" s="59"/>
      <c r="N12" s="59"/>
      <c r="O12" s="59"/>
      <c r="P12" s="60"/>
      <c r="Q12" s="53" t="s">
        <v>87</v>
      </c>
      <c r="R12" s="54"/>
      <c r="S12" s="54"/>
      <c r="T12" s="54"/>
      <c r="U12" s="54"/>
      <c r="V12" s="55"/>
      <c r="W12" s="49" t="s">
        <v>90</v>
      </c>
      <c r="X12" s="50"/>
      <c r="Y12" s="50"/>
      <c r="Z12" s="10"/>
    </row>
    <row r="13" spans="1:28">
      <c r="G13" s="61"/>
      <c r="H13" s="61"/>
      <c r="I13" s="61"/>
      <c r="J13" s="61"/>
      <c r="K13" s="61"/>
      <c r="L13" s="61"/>
      <c r="M13" s="61"/>
      <c r="N13" s="61"/>
      <c r="O13" s="61"/>
      <c r="P13" s="62"/>
      <c r="Q13" s="56"/>
      <c r="R13" s="57"/>
      <c r="S13" s="57"/>
      <c r="T13" s="57"/>
      <c r="U13" s="57"/>
      <c r="V13" s="58"/>
      <c r="W13" s="51"/>
      <c r="X13" s="52"/>
      <c r="Y13" s="52"/>
      <c r="Z13" s="10"/>
    </row>
    <row r="14" spans="1:28" ht="38.25">
      <c r="A14" s="11" t="s">
        <v>0</v>
      </c>
      <c r="B14" s="12" t="s">
        <v>1</v>
      </c>
      <c r="C14" s="12" t="s">
        <v>41</v>
      </c>
      <c r="D14" s="11" t="s">
        <v>2</v>
      </c>
      <c r="E14" s="12" t="s">
        <v>1</v>
      </c>
      <c r="F14" s="12" t="s">
        <v>3</v>
      </c>
      <c r="G14" s="63" t="s">
        <v>79</v>
      </c>
      <c r="H14" s="15" t="s">
        <v>4</v>
      </c>
      <c r="I14" s="63" t="s">
        <v>80</v>
      </c>
      <c r="J14" s="15" t="s">
        <v>4</v>
      </c>
      <c r="K14" s="63" t="s">
        <v>81</v>
      </c>
      <c r="L14" s="16" t="s">
        <v>4</v>
      </c>
      <c r="M14" s="144" t="s">
        <v>82</v>
      </c>
      <c r="N14" s="16" t="s">
        <v>4</v>
      </c>
      <c r="O14" s="63" t="s">
        <v>83</v>
      </c>
      <c r="P14" s="3" t="s">
        <v>4</v>
      </c>
      <c r="Q14" s="151" t="s">
        <v>85</v>
      </c>
      <c r="R14" s="17" t="s">
        <v>4</v>
      </c>
      <c r="S14" s="153" t="s">
        <v>88</v>
      </c>
      <c r="T14" s="17" t="s">
        <v>4</v>
      </c>
      <c r="U14" s="63" t="s">
        <v>86</v>
      </c>
      <c r="V14" s="17" t="s">
        <v>4</v>
      </c>
      <c r="W14" s="144" t="s">
        <v>89</v>
      </c>
      <c r="X14" s="17" t="s">
        <v>4</v>
      </c>
      <c r="Y14" s="14" t="s">
        <v>91</v>
      </c>
      <c r="Z14" s="17" t="s">
        <v>4</v>
      </c>
      <c r="AA14" s="4" t="s">
        <v>5</v>
      </c>
      <c r="AB14" s="5" t="s">
        <v>6</v>
      </c>
    </row>
    <row r="15" spans="1:28">
      <c r="A15" s="6" t="s">
        <v>77</v>
      </c>
      <c r="B15" s="6">
        <v>71506</v>
      </c>
      <c r="C15" s="6">
        <v>182240</v>
      </c>
      <c r="D15" s="6" t="s">
        <v>33</v>
      </c>
      <c r="E15" s="6">
        <v>71506</v>
      </c>
      <c r="F15" s="6" t="s">
        <v>60</v>
      </c>
      <c r="G15" s="38">
        <v>1.233268259452877</v>
      </c>
      <c r="H15" s="7">
        <f>IF(G15="",0,RANK(G15,$G$15:$G$48,0))</f>
        <v>3</v>
      </c>
      <c r="I15" s="38">
        <v>1.1684702477561157</v>
      </c>
      <c r="J15" s="7">
        <f>IF(I15="",0,RANK(I15,$I$15:$I$48,0))</f>
        <v>3</v>
      </c>
      <c r="K15" s="38">
        <v>1.2593230089611209</v>
      </c>
      <c r="L15" s="7">
        <f>IF(K15="",0,RANK(K15,$K$15:$K$48,0))</f>
        <v>4</v>
      </c>
      <c r="M15" s="8">
        <v>0.25756266205704409</v>
      </c>
      <c r="N15" s="7">
        <f>IF(M15="",0,RANK(M15,$M$15:$M$48,0))</f>
        <v>4</v>
      </c>
      <c r="O15" s="9">
        <v>0.31445312499999989</v>
      </c>
      <c r="P15" s="7">
        <f>IF(O15="",0,RANK(O15,$O$15:$O$48,0))</f>
        <v>2</v>
      </c>
      <c r="Q15" s="1">
        <v>297</v>
      </c>
      <c r="R15" s="7">
        <f>IF(Q15="",0,RANK(Q15,$Q$15:$Q$48,0))</f>
        <v>12</v>
      </c>
      <c r="S15" s="31">
        <v>-4.7599999999999909</v>
      </c>
      <c r="T15" s="7">
        <f>IF(S15="",0,RANK(S15,$S$15:$S$48,1))</f>
        <v>9</v>
      </c>
      <c r="U15" s="9">
        <v>1.6968749999999999</v>
      </c>
      <c r="V15" s="7">
        <f>IF(U15="",0,RANK(U15,$U$15:$U$48,0))</f>
        <v>2</v>
      </c>
      <c r="W15" s="152">
        <v>-3</v>
      </c>
      <c r="X15" s="7">
        <f>IF(W15="",0,RANK(W15,$W$15:$W$48,0))</f>
        <v>31</v>
      </c>
      <c r="Y15" s="2">
        <v>2</v>
      </c>
      <c r="Z15" s="7">
        <f>IF(Y15="",0,RANK(Y15,$Y$15:$Y$48,0))</f>
        <v>3</v>
      </c>
      <c r="AA15" s="10">
        <f>SUM(H15+J15+L15+N15+P15+R15+T15+V15+X15+Z15)</f>
        <v>73</v>
      </c>
      <c r="AB15" s="7">
        <f>IF(AA15="",0,RANK(AA15,$AA$15:$AA$48,1))</f>
        <v>1</v>
      </c>
    </row>
    <row r="16" spans="1:28">
      <c r="A16" s="6" t="s">
        <v>76</v>
      </c>
      <c r="B16" s="6">
        <v>71606</v>
      </c>
      <c r="C16" s="6">
        <v>306306</v>
      </c>
      <c r="D16" s="6" t="s">
        <v>29</v>
      </c>
      <c r="E16" s="6">
        <v>71606</v>
      </c>
      <c r="F16" s="6" t="s">
        <v>74</v>
      </c>
      <c r="G16" s="38">
        <v>1.2755869764770709</v>
      </c>
      <c r="H16" s="7">
        <f>IF(G16="",0,RANK(G16,$G$15:$G$48,0))</f>
        <v>2</v>
      </c>
      <c r="I16" s="38">
        <v>1.3573555681606528</v>
      </c>
      <c r="J16" s="7">
        <f>IF(I16="",0,RANK(I16,$I$15:$I$48,0))</f>
        <v>2</v>
      </c>
      <c r="K16" s="38">
        <v>0.83325035068398323</v>
      </c>
      <c r="L16" s="7">
        <f>IF(K16="",0,RANK(K16,$K$15:$K$48,0))</f>
        <v>29</v>
      </c>
      <c r="M16" s="8">
        <v>0.31729055258467009</v>
      </c>
      <c r="N16" s="7">
        <f>IF(M16="",0,RANK(M16,$M$15:$M$48,0))</f>
        <v>2</v>
      </c>
      <c r="O16" s="9">
        <v>0.53832116788321172</v>
      </c>
      <c r="P16" s="7">
        <f>IF(O16="",0,RANK(O16,$O$15:$O$48,0))</f>
        <v>1</v>
      </c>
      <c r="Q16" s="1">
        <v>427</v>
      </c>
      <c r="R16" s="7">
        <f>IF(Q16="",0,RANK(Q16,$Q$15:$Q$48,0))</f>
        <v>6</v>
      </c>
      <c r="S16" s="31">
        <v>6.2299999999999898</v>
      </c>
      <c r="T16" s="7">
        <f>IF(S16="",0,RANK(S16,$S$15:$S$48,1))</f>
        <v>31</v>
      </c>
      <c r="U16" s="9">
        <v>2.0153846153846153</v>
      </c>
      <c r="V16" s="7">
        <f>IF(U16="",0,RANK(U16,$U$15:$U$48,0))</f>
        <v>1</v>
      </c>
      <c r="W16" s="152">
        <v>11</v>
      </c>
      <c r="X16" s="7">
        <f>IF(W16="",0,RANK(W16,$W$15:$W$48,0))</f>
        <v>1</v>
      </c>
      <c r="Y16" s="2">
        <v>1</v>
      </c>
      <c r="Z16" s="7">
        <f>IF(Y16="",0,RANK(Y16,$Y$15:$Y$48,0))</f>
        <v>4</v>
      </c>
      <c r="AA16" s="10">
        <f>SUM(H16+J16+L16+N16+P16+R16+T16+V16+X16+Z16)</f>
        <v>79</v>
      </c>
      <c r="AB16" s="7">
        <f>IF(AA16="",0,RANK(AA16,$AA$15:$AA$48,1))</f>
        <v>2</v>
      </c>
    </row>
    <row r="17" spans="1:28">
      <c r="A17" s="6" t="s">
        <v>75</v>
      </c>
      <c r="B17" s="6">
        <v>70067</v>
      </c>
      <c r="C17" s="6">
        <v>304665</v>
      </c>
      <c r="D17" s="6" t="s">
        <v>11</v>
      </c>
      <c r="E17" s="6">
        <v>70067</v>
      </c>
      <c r="F17" s="6" t="s">
        <v>47</v>
      </c>
      <c r="G17" s="38">
        <v>1.2182006165848842</v>
      </c>
      <c r="H17" s="7">
        <f>IF(G17="",0,RANK(G17,$G$15:$G$48,0))</f>
        <v>4</v>
      </c>
      <c r="I17" s="38">
        <v>1.1662292957241152</v>
      </c>
      <c r="J17" s="7">
        <f>IF(I17="",0,RANK(I17,$I$15:$I$48,0))</f>
        <v>4</v>
      </c>
      <c r="K17" s="38">
        <v>1.2196457004855372</v>
      </c>
      <c r="L17" s="7">
        <f>IF(K17="",0,RANK(K17,$K$15:$K$48,0))</f>
        <v>6</v>
      </c>
      <c r="M17" s="8">
        <v>2.2777777777777786E-2</v>
      </c>
      <c r="N17" s="7">
        <f>IF(M17="",0,RANK(M17,$M$15:$M$48,0))</f>
        <v>12</v>
      </c>
      <c r="O17" s="9">
        <v>-4.959630911188001E-2</v>
      </c>
      <c r="P17" s="7">
        <f>IF(O17="",0,RANK(O17,$O$15:$O$48,0))</f>
        <v>14</v>
      </c>
      <c r="Q17" s="1">
        <v>570</v>
      </c>
      <c r="R17" s="7">
        <f>IF(Q17="",0,RANK(Q17,$Q$15:$Q$48,0))</f>
        <v>1</v>
      </c>
      <c r="S17" s="31">
        <v>-0.96999999999999886</v>
      </c>
      <c r="T17" s="7">
        <f>IF(S17="",0,RANK(S17,$S$15:$S$48,1))</f>
        <v>15</v>
      </c>
      <c r="U17" s="9">
        <v>1.5641025641025641</v>
      </c>
      <c r="V17" s="7">
        <f>IF(U17="",0,RANK(U17,$U$15:$U$48,0))</f>
        <v>3</v>
      </c>
      <c r="W17" s="152">
        <v>3</v>
      </c>
      <c r="X17" s="7">
        <f>IF(W17="",0,RANK(W17,$W$15:$W$48,0))</f>
        <v>13</v>
      </c>
      <c r="Y17" s="2">
        <v>-1</v>
      </c>
      <c r="Z17" s="7">
        <f>IF(Y17="",0,RANK(Y17,$Y$15:$Y$48,0))</f>
        <v>19</v>
      </c>
      <c r="AA17" s="10">
        <f>SUM(H17+J17+L17+N17+P17+R17+T17+V17+X17+Z17)</f>
        <v>91</v>
      </c>
      <c r="AB17" s="7">
        <f>IF(AA17="",0,RANK(AA17,$AA$15:$AA$48,1))</f>
        <v>3</v>
      </c>
    </row>
    <row r="18" spans="1:28">
      <c r="A18" s="6" t="s">
        <v>75</v>
      </c>
      <c r="B18" s="6">
        <v>71248</v>
      </c>
      <c r="C18" s="6">
        <v>306077</v>
      </c>
      <c r="D18" s="6" t="s">
        <v>35</v>
      </c>
      <c r="E18" s="6">
        <v>71248</v>
      </c>
      <c r="F18" s="6" t="s">
        <v>68</v>
      </c>
      <c r="G18" s="38">
        <v>1.1293763333965121</v>
      </c>
      <c r="H18" s="7">
        <f>IF(G18="",0,RANK(G18,$G$15:$G$48,0))</f>
        <v>6</v>
      </c>
      <c r="I18" s="38">
        <v>1.080128748828346</v>
      </c>
      <c r="J18" s="7">
        <f>IF(I18="",0,RANK(I18,$I$15:$I$48,0))</f>
        <v>8</v>
      </c>
      <c r="K18" s="38">
        <v>1.2404091319054495</v>
      </c>
      <c r="L18" s="7">
        <f>IF(K18="",0,RANK(K18,$K$15:$K$48,0))</f>
        <v>5</v>
      </c>
      <c r="M18" s="8">
        <v>-6.6043613707165133E-2</v>
      </c>
      <c r="N18" s="7">
        <f>IF(M18="",0,RANK(M18,$M$15:$M$48,0))</f>
        <v>24</v>
      </c>
      <c r="O18" s="9">
        <v>-0.11569301260022917</v>
      </c>
      <c r="P18" s="7">
        <f>IF(O18="",0,RANK(O18,$O$15:$O$48,0))</f>
        <v>27</v>
      </c>
      <c r="Q18" s="1">
        <v>523</v>
      </c>
      <c r="R18" s="7">
        <f>IF(Q18="",0,RANK(Q18,$Q$15:$Q$48,0))</f>
        <v>2</v>
      </c>
      <c r="S18" s="31">
        <v>-6.8399999999999963</v>
      </c>
      <c r="T18" s="7">
        <f>IF(S18="",0,RANK(S18,$S$15:$S$48,1))</f>
        <v>6</v>
      </c>
      <c r="U18" s="9">
        <v>1.4206500956022945</v>
      </c>
      <c r="V18" s="7">
        <f>IF(U18="",0,RANK(U18,$U$15:$U$48,0))</f>
        <v>8</v>
      </c>
      <c r="W18" s="152">
        <v>8</v>
      </c>
      <c r="X18" s="7">
        <f>IF(W18="",0,RANK(W18,$W$15:$W$48,0))</f>
        <v>3</v>
      </c>
      <c r="Y18" s="2">
        <v>1</v>
      </c>
      <c r="Z18" s="7">
        <f>IF(Y18="",0,RANK(Y18,$Y$15:$Y$48,0))</f>
        <v>4</v>
      </c>
      <c r="AA18" s="10">
        <f>SUM(H18+J18+L18+N18+P18+R18+T18+V18+X18+Z18)</f>
        <v>93</v>
      </c>
      <c r="AB18" s="7">
        <f>IF(AA18="",0,RANK(AA18,$AA$15:$AA$48,1))</f>
        <v>4</v>
      </c>
    </row>
    <row r="19" spans="1:28">
      <c r="A19" s="6" t="s">
        <v>78</v>
      </c>
      <c r="B19" s="6">
        <v>71054</v>
      </c>
      <c r="C19" s="6">
        <v>193254</v>
      </c>
      <c r="D19" s="6" t="s">
        <v>38</v>
      </c>
      <c r="E19" s="6">
        <v>71054</v>
      </c>
      <c r="F19" s="6" t="s">
        <v>72</v>
      </c>
      <c r="G19" s="38">
        <v>1.1192833051186952</v>
      </c>
      <c r="H19" s="7">
        <f>IF(G19="",0,RANK(G19,$G$15:$G$48,0))</f>
        <v>7</v>
      </c>
      <c r="I19" s="38">
        <v>1.1355388058143796</v>
      </c>
      <c r="J19" s="7">
        <f>IF(I19="",0,RANK(I19,$I$15:$I$48,0))</f>
        <v>5</v>
      </c>
      <c r="K19" s="38">
        <v>0.99265401216689475</v>
      </c>
      <c r="L19" s="7">
        <f>IF(K19="",0,RANK(K19,$K$15:$K$48,0))</f>
        <v>14</v>
      </c>
      <c r="M19" s="8">
        <v>0.32740213523131667</v>
      </c>
      <c r="N19" s="7">
        <f>IF(M19="",0,RANK(M19,$M$15:$M$48,0))</f>
        <v>1</v>
      </c>
      <c r="O19" s="9">
        <v>0.30263157894736847</v>
      </c>
      <c r="P19" s="7">
        <f>IF(O19="",0,RANK(O19,$O$15:$O$48,0))</f>
        <v>3</v>
      </c>
      <c r="Q19" s="1">
        <v>363</v>
      </c>
      <c r="R19" s="7">
        <f>IF(Q19="",0,RANK(Q19,$Q$15:$Q$48,0))</f>
        <v>8</v>
      </c>
      <c r="S19" s="31">
        <v>3.1599999999999966</v>
      </c>
      <c r="T19" s="7">
        <f>IF(S19="",0,RANK(S19,$S$15:$S$48,1))</f>
        <v>27</v>
      </c>
      <c r="U19" s="9">
        <v>1.462962962962963</v>
      </c>
      <c r="V19" s="7">
        <f>IF(U19="",0,RANK(U19,$U$15:$U$48,0))</f>
        <v>7</v>
      </c>
      <c r="W19" s="152">
        <v>2</v>
      </c>
      <c r="X19" s="7">
        <f>IF(W19="",0,RANK(W19,$W$15:$W$48,0))</f>
        <v>18</v>
      </c>
      <c r="Y19" s="2">
        <v>1</v>
      </c>
      <c r="Z19" s="7">
        <f>IF(Y19="",0,RANK(Y19,$Y$15:$Y$48,0))</f>
        <v>4</v>
      </c>
      <c r="AA19" s="10">
        <f>SUM(H19+J19+L19+N19+P19+R19+T19+V19+X19+Z19)</f>
        <v>94</v>
      </c>
      <c r="AB19" s="7">
        <f>IF(AA19="",0,RANK(AA19,$AA$15:$AA$48,1))</f>
        <v>5</v>
      </c>
    </row>
    <row r="20" spans="1:28">
      <c r="A20" s="6" t="s">
        <v>76</v>
      </c>
      <c r="B20" s="6">
        <v>71050</v>
      </c>
      <c r="C20" s="6">
        <v>170189</v>
      </c>
      <c r="D20" s="6" t="s">
        <v>26</v>
      </c>
      <c r="E20" s="6">
        <v>71050</v>
      </c>
      <c r="F20" s="6" t="s">
        <v>64</v>
      </c>
      <c r="G20" s="38">
        <v>1.1331357722756759</v>
      </c>
      <c r="H20" s="7">
        <f>IF(G20="",0,RANK(G20,$G$15:$G$48,0))</f>
        <v>5</v>
      </c>
      <c r="I20" s="38">
        <v>1.0138381729850339</v>
      </c>
      <c r="J20" s="7">
        <f>IF(I20="",0,RANK(I20,$I$15:$I$48,0))</f>
        <v>11</v>
      </c>
      <c r="K20" s="38">
        <v>1.3661025540685743</v>
      </c>
      <c r="L20" s="7">
        <f>IF(K20="",0,RANK(K20,$K$15:$K$48,0))</f>
        <v>2</v>
      </c>
      <c r="M20" s="8">
        <v>-0.10461538461538457</v>
      </c>
      <c r="N20" s="7">
        <f>IF(M20="",0,RANK(M20,$M$15:$M$48,0))</f>
        <v>30</v>
      </c>
      <c r="O20" s="9">
        <v>-0.10604192355117144</v>
      </c>
      <c r="P20" s="7">
        <f>IF(O20="",0,RANK(O20,$O$15:$O$48,0))</f>
        <v>25</v>
      </c>
      <c r="Q20" s="1">
        <v>505</v>
      </c>
      <c r="R20" s="7">
        <f>IF(Q20="",0,RANK(Q20,$Q$15:$Q$48,0))</f>
        <v>3</v>
      </c>
      <c r="S20" s="31">
        <v>-1.1000000000000014</v>
      </c>
      <c r="T20" s="7">
        <f>IF(S20="",0,RANK(S20,$S$15:$S$48,1))</f>
        <v>14</v>
      </c>
      <c r="U20" s="9">
        <v>1.3311688311688312</v>
      </c>
      <c r="V20" s="7">
        <f>IF(U20="",0,RANK(U20,$U$15:$U$48,0))</f>
        <v>13</v>
      </c>
      <c r="W20" s="152">
        <v>8</v>
      </c>
      <c r="X20" s="7">
        <f>IF(W20="",0,RANK(W20,$W$15:$W$48,0))</f>
        <v>3</v>
      </c>
      <c r="Y20" s="2">
        <v>3</v>
      </c>
      <c r="Z20" s="7">
        <f>IF(Y20="",0,RANK(Y20,$Y$15:$Y$48,0))</f>
        <v>2</v>
      </c>
      <c r="AA20" s="10">
        <f>SUM(H20+J20+L20+N20+P20+R20+T20+V20+X20+Z20)</f>
        <v>108</v>
      </c>
      <c r="AB20" s="7">
        <f>IF(AA20="",0,RANK(AA20,$AA$15:$AA$48,1))</f>
        <v>6</v>
      </c>
    </row>
    <row r="21" spans="1:28">
      <c r="A21" s="6" t="s">
        <v>76</v>
      </c>
      <c r="B21" s="6">
        <v>71601</v>
      </c>
      <c r="C21" s="6">
        <v>305493</v>
      </c>
      <c r="D21" s="6" t="s">
        <v>40</v>
      </c>
      <c r="E21" s="6">
        <v>71601</v>
      </c>
      <c r="F21" s="6"/>
      <c r="G21" s="38">
        <v>1.3360336935999964</v>
      </c>
      <c r="H21" s="7">
        <f>IF(G21="",0,RANK(G21,$G$15:$G$48,0))</f>
        <v>1</v>
      </c>
      <c r="I21" s="38">
        <v>1.4728387792400455</v>
      </c>
      <c r="J21" s="7">
        <f>IF(I21="",0,RANK(I21,$I$15:$I$48,0))</f>
        <v>1</v>
      </c>
      <c r="K21" s="38">
        <v>0.88503896467627674</v>
      </c>
      <c r="L21" s="7">
        <f>IF(K21="",0,RANK(K21,$K$15:$K$48,0))</f>
        <v>23</v>
      </c>
      <c r="M21" s="8">
        <v>9.5620437956204424E-2</v>
      </c>
      <c r="N21" s="7">
        <f>IF(M21="",0,RANK(M21,$M$15:$M$48,0))</f>
        <v>6</v>
      </c>
      <c r="O21" s="9">
        <v>6.8814055636896007E-2</v>
      </c>
      <c r="P21" s="7">
        <f>IF(O21="",0,RANK(O21,$O$15:$O$48,0))</f>
        <v>5</v>
      </c>
      <c r="Q21" s="1">
        <v>138</v>
      </c>
      <c r="R21" s="7">
        <f>IF(Q21="",0,RANK(Q21,$Q$15:$Q$48,0))</f>
        <v>28</v>
      </c>
      <c r="S21" s="31">
        <v>-14.540000000000006</v>
      </c>
      <c r="T21" s="7">
        <f>IF(S21="",0,RANK(S21,$S$15:$S$48,1))</f>
        <v>2</v>
      </c>
      <c r="U21" s="9">
        <v>1.3151750972762646</v>
      </c>
      <c r="V21" s="7">
        <f>IF(U21="",0,RANK(U21,$U$15:$U$48,0))</f>
        <v>14</v>
      </c>
      <c r="W21" s="152">
        <v>4</v>
      </c>
      <c r="X21" s="7">
        <f>IF(W21="",0,RANK(W21,$W$15:$W$48,0))</f>
        <v>9</v>
      </c>
      <c r="Y21" s="2">
        <v>-2</v>
      </c>
      <c r="Z21" s="7">
        <f>IF(Y21="",0,RANK(Y21,$Y$15:$Y$48,0))</f>
        <v>29</v>
      </c>
      <c r="AA21" s="10">
        <f>SUM(H21+J21+L21+N21+P21+R21+T21+V21+X21+Z21)</f>
        <v>118</v>
      </c>
      <c r="AB21" s="7">
        <f>IF(AA21="",0,RANK(AA21,$AA$15:$AA$48,1))</f>
        <v>7</v>
      </c>
    </row>
    <row r="22" spans="1:28">
      <c r="A22" s="6" t="s">
        <v>76</v>
      </c>
      <c r="B22" s="6">
        <v>71594</v>
      </c>
      <c r="C22" s="6">
        <v>190433</v>
      </c>
      <c r="D22" s="6" t="s">
        <v>14</v>
      </c>
      <c r="E22" s="6">
        <v>71594</v>
      </c>
      <c r="F22" s="6" t="s">
        <v>67</v>
      </c>
      <c r="G22" s="38">
        <v>1.053626809133017</v>
      </c>
      <c r="H22" s="7">
        <f>IF(G22="",0,RANK(G22,$G$15:$G$48,0))</f>
        <v>10</v>
      </c>
      <c r="I22" s="38">
        <v>1.0044924188617741</v>
      </c>
      <c r="J22" s="7">
        <f>IF(I22="",0,RANK(I22,$I$15:$I$48,0))</f>
        <v>13</v>
      </c>
      <c r="K22" s="38">
        <v>1.1006704235477784</v>
      </c>
      <c r="L22" s="7">
        <f>IF(K22="",0,RANK(K22,$K$15:$K$48,0))</f>
        <v>11</v>
      </c>
      <c r="M22" s="8">
        <v>6.6618392469225185E-2</v>
      </c>
      <c r="N22" s="7">
        <f>IF(M22="",0,RANK(M22,$M$15:$M$48,0))</f>
        <v>8</v>
      </c>
      <c r="O22" s="9">
        <v>2.3504273504273573E-2</v>
      </c>
      <c r="P22" s="7">
        <f>IF(O22="",0,RANK(O22,$O$15:$O$48,0))</f>
        <v>9</v>
      </c>
      <c r="Q22" s="1">
        <v>310</v>
      </c>
      <c r="R22" s="7">
        <f>IF(Q22="",0,RANK(Q22,$Q$15:$Q$48,0))</f>
        <v>11</v>
      </c>
      <c r="S22" s="31">
        <v>-9.27</v>
      </c>
      <c r="T22" s="7">
        <f>IF(S22="",0,RANK(S22,$S$15:$S$48,1))</f>
        <v>5</v>
      </c>
      <c r="U22" s="9">
        <v>1.2130681818181819</v>
      </c>
      <c r="V22" s="7">
        <f>IF(U22="",0,RANK(U22,$U$15:$U$48,0))</f>
        <v>19</v>
      </c>
      <c r="W22" s="152">
        <v>-1</v>
      </c>
      <c r="X22" s="7">
        <f>IF(W22="",0,RANK(W22,$W$15:$W$48,0))</f>
        <v>25</v>
      </c>
      <c r="Y22" s="2">
        <v>0</v>
      </c>
      <c r="Z22" s="7">
        <f>IF(Y22="",0,RANK(Y22,$Y$15:$Y$48,0))</f>
        <v>13</v>
      </c>
      <c r="AA22" s="10">
        <f>SUM(H22+J22+L22+N22+P22+R22+T22+V22+X22+Z22)</f>
        <v>124</v>
      </c>
      <c r="AB22" s="7">
        <f>IF(AA22="",0,RANK(AA22,$AA$15:$AA$48,1))</f>
        <v>8</v>
      </c>
    </row>
    <row r="23" spans="1:28">
      <c r="A23" s="6" t="s">
        <v>76</v>
      </c>
      <c r="B23" s="6">
        <v>71595</v>
      </c>
      <c r="C23" s="6">
        <v>306176</v>
      </c>
      <c r="D23" s="6" t="s">
        <v>23</v>
      </c>
      <c r="E23" s="6">
        <v>71595</v>
      </c>
      <c r="F23" s="6" t="s">
        <v>57</v>
      </c>
      <c r="G23" s="38">
        <v>1.0950236348760019</v>
      </c>
      <c r="H23" s="7">
        <f>IF(G23="",0,RANK(G23,$G$15:$G$48,0))</f>
        <v>8</v>
      </c>
      <c r="I23" s="38">
        <v>1.0882276043871821</v>
      </c>
      <c r="J23" s="7">
        <f>IF(I23="",0,RANK(I23,$I$15:$I$48,0))</f>
        <v>7</v>
      </c>
      <c r="K23" s="38">
        <v>1.0289598885087141</v>
      </c>
      <c r="L23" s="7">
        <f>IF(K23="",0,RANK(K23,$K$15:$K$48,0))</f>
        <v>12</v>
      </c>
      <c r="M23" s="8">
        <v>-3.3376123234916531E-2</v>
      </c>
      <c r="N23" s="7">
        <f>IF(M23="",0,RANK(M23,$M$15:$M$48,0))</f>
        <v>20</v>
      </c>
      <c r="O23" s="9">
        <v>-6.6761363636363841E-2</v>
      </c>
      <c r="P23" s="7">
        <f>IF(O23="",0,RANK(O23,$O$15:$O$48,0))</f>
        <v>18</v>
      </c>
      <c r="Q23" s="1">
        <v>346</v>
      </c>
      <c r="R23" s="7">
        <f>IF(Q23="",0,RANK(Q23,$Q$15:$Q$48,0))</f>
        <v>9</v>
      </c>
      <c r="S23" s="31">
        <v>1.3200000000000003</v>
      </c>
      <c r="T23" s="7">
        <f>IF(S23="",0,RANK(S23,$S$15:$S$48,1))</f>
        <v>22</v>
      </c>
      <c r="U23" s="9">
        <v>1.4903381642512077</v>
      </c>
      <c r="V23" s="7">
        <f>IF(U23="",0,RANK(U23,$U$15:$U$48,0))</f>
        <v>4</v>
      </c>
      <c r="W23" s="152">
        <v>3</v>
      </c>
      <c r="X23" s="7">
        <f>IF(W23="",0,RANK(W23,$W$15:$W$48,0))</f>
        <v>13</v>
      </c>
      <c r="Y23" s="2">
        <v>0</v>
      </c>
      <c r="Z23" s="7">
        <f>IF(Y23="",0,RANK(Y23,$Y$15:$Y$48,0))</f>
        <v>13</v>
      </c>
      <c r="AA23" s="10">
        <f>SUM(H23+J23+L23+N23+P23+R23+T23+V23+X23+Z23)</f>
        <v>126</v>
      </c>
      <c r="AB23" s="7">
        <f>IF(AA23="",0,RANK(AA23,$AA$15:$AA$48,1))</f>
        <v>9</v>
      </c>
    </row>
    <row r="24" spans="1:28">
      <c r="A24" s="6" t="s">
        <v>77</v>
      </c>
      <c r="B24" s="6">
        <v>71129</v>
      </c>
      <c r="C24" s="6"/>
      <c r="D24" s="6" t="s">
        <v>30</v>
      </c>
      <c r="E24" s="6">
        <v>71129</v>
      </c>
      <c r="F24" s="6" t="s">
        <v>50</v>
      </c>
      <c r="G24" s="38">
        <v>1.0199862464769764</v>
      </c>
      <c r="H24" s="7">
        <f>IF(G24="",0,RANK(G24,$G$15:$G$48,0))</f>
        <v>12</v>
      </c>
      <c r="I24" s="38">
        <v>0.93252051291159022</v>
      </c>
      <c r="J24" s="7">
        <f>IF(I24="",0,RANK(I24,$I$15:$I$48,0))</f>
        <v>21</v>
      </c>
      <c r="K24" s="38">
        <v>1.1015018465448261</v>
      </c>
      <c r="L24" s="7">
        <f>IF(K24="",0,RANK(K24,$K$15:$K$48,0))</f>
        <v>10</v>
      </c>
      <c r="M24" s="8">
        <v>2.0938023450586266E-2</v>
      </c>
      <c r="N24" s="7">
        <f>IF(M24="",0,RANK(M24,$M$15:$M$48,0))</f>
        <v>13</v>
      </c>
      <c r="O24" s="9">
        <v>-2.2116903633491402E-2</v>
      </c>
      <c r="P24" s="7">
        <f>IF(O24="",0,RANK(O24,$O$15:$O$48,0))</f>
        <v>11</v>
      </c>
      <c r="Q24" s="1">
        <v>335</v>
      </c>
      <c r="R24" s="7">
        <f>IF(Q24="",0,RANK(Q24,$Q$15:$Q$48,0))</f>
        <v>10</v>
      </c>
      <c r="S24" s="31">
        <v>8.99999999999892E-2</v>
      </c>
      <c r="T24" s="7">
        <f>IF(S24="",0,RANK(S24,$S$15:$S$48,1))</f>
        <v>18</v>
      </c>
      <c r="U24" s="9">
        <v>1.3803680981595092</v>
      </c>
      <c r="V24" s="7">
        <f>IF(U24="",0,RANK(U24,$U$15:$U$48,0))</f>
        <v>11</v>
      </c>
      <c r="W24" s="152">
        <v>6</v>
      </c>
      <c r="X24" s="7">
        <f>IF(W24="",0,RANK(W24,$W$15:$W$48,0))</f>
        <v>6</v>
      </c>
      <c r="Y24" s="2">
        <v>-1</v>
      </c>
      <c r="Z24" s="7">
        <f>IF(Y24="",0,RANK(Y24,$Y$15:$Y$48,0))</f>
        <v>19</v>
      </c>
      <c r="AA24" s="10">
        <f>SUM(H24+J24+L24+N24+P24+R24+T24+V24+X24+Z24)</f>
        <v>131</v>
      </c>
      <c r="AB24" s="7">
        <f>IF(AA24="",0,RANK(AA24,$AA$15:$AA$48,1))</f>
        <v>10</v>
      </c>
    </row>
    <row r="25" spans="1:28">
      <c r="A25" s="6" t="s">
        <v>77</v>
      </c>
      <c r="B25" s="6">
        <v>71507</v>
      </c>
      <c r="C25" s="6">
        <v>193601</v>
      </c>
      <c r="D25" s="6" t="s">
        <v>13</v>
      </c>
      <c r="E25" s="6">
        <v>71507</v>
      </c>
      <c r="G25" s="38">
        <v>1.01200258144389</v>
      </c>
      <c r="H25" s="7">
        <f>IF(G25="",0,RANK(G25,$G$15:$G$48,0))</f>
        <v>13</v>
      </c>
      <c r="I25" s="38">
        <v>0.98133283567399032</v>
      </c>
      <c r="J25" s="7">
        <f>IF(I25="",0,RANK(I25,$I$15:$I$48,0))</f>
        <v>16</v>
      </c>
      <c r="K25" s="38">
        <v>0.98061573791729983</v>
      </c>
      <c r="L25" s="7">
        <f>IF(K25="",0,RANK(K25,$K$15:$K$48,0))</f>
        <v>15</v>
      </c>
      <c r="M25" s="8">
        <v>1.1357183418512169E-2</v>
      </c>
      <c r="N25" s="7">
        <f>IF(M25="",0,RANK(M25,$M$15:$M$48,0))</f>
        <v>14</v>
      </c>
      <c r="O25" s="9">
        <v>4.9946865037194352E-2</v>
      </c>
      <c r="P25" s="7">
        <f>IF(O25="",0,RANK(O25,$O$15:$O$48,0))</f>
        <v>7</v>
      </c>
      <c r="Q25" s="1">
        <v>145</v>
      </c>
      <c r="R25" s="7">
        <f>IF(Q25="",0,RANK(Q25,$Q$15:$Q$48,0))</f>
        <v>27</v>
      </c>
      <c r="S25" s="31">
        <v>-2.7199999999999989</v>
      </c>
      <c r="T25" s="7">
        <f>IF(S25="",0,RANK(S25,$S$15:$S$48,1))</f>
        <v>11</v>
      </c>
      <c r="U25" s="9">
        <v>1.059469350411711</v>
      </c>
      <c r="V25" s="7">
        <f>IF(U25="",0,RANK(U25,$U$15:$U$48,0))</f>
        <v>24</v>
      </c>
      <c r="W25" s="152">
        <v>3</v>
      </c>
      <c r="X25" s="7">
        <f>IF(W25="",0,RANK(W25,$W$15:$W$48,0))</f>
        <v>13</v>
      </c>
      <c r="Y25" s="2">
        <v>1</v>
      </c>
      <c r="Z25" s="7">
        <f>IF(Y25="",0,RANK(Y25,$Y$15:$Y$48,0))</f>
        <v>4</v>
      </c>
      <c r="AA25" s="10">
        <f>SUM(H25+J25+L25+N25+P25+R25+T25+V25+X25+Z25)</f>
        <v>144</v>
      </c>
      <c r="AB25" s="7">
        <f>IF(AA25="",0,RANK(AA25,$AA$15:$AA$48,1))</f>
        <v>11</v>
      </c>
    </row>
    <row r="26" spans="1:28">
      <c r="A26" s="6" t="s">
        <v>75</v>
      </c>
      <c r="B26" s="6">
        <v>70066</v>
      </c>
      <c r="C26" s="6">
        <v>182484</v>
      </c>
      <c r="D26" s="6" t="s">
        <v>37</v>
      </c>
      <c r="E26" s="6">
        <v>70066</v>
      </c>
      <c r="F26" s="6" t="s">
        <v>55</v>
      </c>
      <c r="G26" s="38">
        <v>1.0244360293739962</v>
      </c>
      <c r="H26" s="7">
        <f>IF(G26="",0,RANK(G26,$G$15:$G$48,0))</f>
        <v>11</v>
      </c>
      <c r="I26" s="38">
        <v>1.0192187514317392</v>
      </c>
      <c r="J26" s="7">
        <f>IF(I26="",0,RANK(I26,$I$15:$I$48,0))</f>
        <v>10</v>
      </c>
      <c r="K26" s="38">
        <v>0.87379662893586996</v>
      </c>
      <c r="L26" s="7">
        <f>IF(K26="",0,RANK(K26,$K$15:$K$48,0))</f>
        <v>24</v>
      </c>
      <c r="M26" s="8">
        <v>5.301379811183736E-2</v>
      </c>
      <c r="N26" s="7">
        <f>IF(M26="",0,RANK(M26,$M$15:$M$48,0))</f>
        <v>9</v>
      </c>
      <c r="O26" s="9">
        <v>2.9294274300932059E-2</v>
      </c>
      <c r="P26" s="7">
        <f>IF(O26="",0,RANK(O26,$O$15:$O$48,0))</f>
        <v>8</v>
      </c>
      <c r="Q26" s="1">
        <v>155</v>
      </c>
      <c r="R26" s="7">
        <f>IF(Q26="",0,RANK(Q26,$Q$15:$Q$48,0))</f>
        <v>26</v>
      </c>
      <c r="S26" s="31">
        <v>-1.2300000000000111</v>
      </c>
      <c r="T26" s="7">
        <f>IF(S26="",0,RANK(S26,$S$15:$S$48,1))</f>
        <v>13</v>
      </c>
      <c r="U26" s="9">
        <v>1.3669527896995708</v>
      </c>
      <c r="V26" s="7">
        <f>IF(U26="",0,RANK(U26,$U$15:$U$48,0))</f>
        <v>12</v>
      </c>
      <c r="W26" s="152">
        <v>3</v>
      </c>
      <c r="X26" s="7">
        <f>IF(W26="",0,RANK(W26,$W$15:$W$48,0))</f>
        <v>13</v>
      </c>
      <c r="Y26" s="2">
        <v>-1</v>
      </c>
      <c r="Z26" s="7">
        <f>IF(Y26="",0,RANK(Y26,$Y$15:$Y$48,0))</f>
        <v>19</v>
      </c>
      <c r="AA26" s="10">
        <f>SUM(H26+J26+L26+N26+P26+R26+T26+V26+X26+Z26)</f>
        <v>145</v>
      </c>
      <c r="AB26" s="7">
        <f>IF(AA26="",0,RANK(AA26,$AA$15:$AA$48,1))</f>
        <v>12</v>
      </c>
    </row>
    <row r="27" spans="1:28">
      <c r="A27" s="6" t="s">
        <v>75</v>
      </c>
      <c r="B27" s="6">
        <v>700023</v>
      </c>
      <c r="C27" s="6">
        <v>193087</v>
      </c>
      <c r="D27" s="6" t="s">
        <v>12</v>
      </c>
      <c r="E27" s="6">
        <v>700023</v>
      </c>
      <c r="F27" s="6" t="s">
        <v>49</v>
      </c>
      <c r="G27" s="38">
        <v>1.0668663237654983</v>
      </c>
      <c r="H27" s="7">
        <f>IF(G27="",0,RANK(G27,$G$15:$G$48,0))</f>
        <v>9</v>
      </c>
      <c r="I27" s="38">
        <v>1.0987969083168851</v>
      </c>
      <c r="J27" s="7">
        <f>IF(I27="",0,RANK(I27,$I$15:$I$48,0))</f>
        <v>6</v>
      </c>
      <c r="K27" s="38">
        <v>0.93541003638945774</v>
      </c>
      <c r="L27" s="7">
        <f>IF(K27="",0,RANK(K27,$K$15:$K$48,0))</f>
        <v>19</v>
      </c>
      <c r="M27" s="8">
        <v>-9.29672447013489E-2</v>
      </c>
      <c r="N27" s="7">
        <f>IF(M27="",0,RANK(M27,$M$15:$M$48,0))</f>
        <v>28</v>
      </c>
      <c r="O27" s="9">
        <v>-0.11393692777212606</v>
      </c>
      <c r="P27" s="7">
        <f>IF(O27="",0,RANK(O27,$O$15:$O$48,0))</f>
        <v>26</v>
      </c>
      <c r="Q27" s="1">
        <v>480</v>
      </c>
      <c r="R27" s="7">
        <f>IF(Q27="",0,RANK(Q27,$Q$15:$Q$48,0))</f>
        <v>4</v>
      </c>
      <c r="S27" s="31">
        <v>3.6500000000000057</v>
      </c>
      <c r="T27" s="7">
        <f>IF(S27="",0,RANK(S27,$S$15:$S$48,1))</f>
        <v>28</v>
      </c>
      <c r="U27" s="9">
        <v>1.4724245577523414</v>
      </c>
      <c r="V27" s="7">
        <f>IF(U27="",0,RANK(U27,$U$15:$U$48,0))</f>
        <v>6</v>
      </c>
      <c r="W27" s="152">
        <v>4</v>
      </c>
      <c r="X27" s="7">
        <f>IF(W27="",0,RANK(W27,$W$15:$W$48,0))</f>
        <v>9</v>
      </c>
      <c r="Y27" s="2">
        <v>-1</v>
      </c>
      <c r="Z27" s="7">
        <f>IF(Y27="",0,RANK(Y27,$Y$15:$Y$48,0))</f>
        <v>19</v>
      </c>
      <c r="AA27" s="10">
        <f>SUM(H27+J27+L27+N27+P27+R27+T27+V27+X27+Z27)</f>
        <v>154</v>
      </c>
      <c r="AB27" s="7">
        <f>IF(AA27="",0,RANK(AA27,$AA$15:$AA$48,1))</f>
        <v>13</v>
      </c>
    </row>
    <row r="28" spans="1:28">
      <c r="A28" s="6" t="s">
        <v>76</v>
      </c>
      <c r="B28" s="6">
        <v>71591</v>
      </c>
      <c r="C28" s="6">
        <v>306484</v>
      </c>
      <c r="D28" s="6" t="s">
        <v>10</v>
      </c>
      <c r="E28" s="6">
        <v>71591</v>
      </c>
      <c r="F28" s="6" t="s">
        <v>54</v>
      </c>
      <c r="G28" s="38">
        <v>0.9593343828401264</v>
      </c>
      <c r="H28" s="7">
        <f>IF(G28="",0,RANK(G28,$G$15:$G$48,0))</f>
        <v>19</v>
      </c>
      <c r="I28" s="38">
        <v>0.84767452679287225</v>
      </c>
      <c r="J28" s="7">
        <f>IF(I28="",0,RANK(I28,$I$15:$I$48,0))</f>
        <v>28</v>
      </c>
      <c r="K28" s="38">
        <v>1.1967133105656835</v>
      </c>
      <c r="L28" s="7">
        <f>IF(K28="",0,RANK(K28,$K$15:$K$48,0))</f>
        <v>7</v>
      </c>
      <c r="M28" s="8">
        <v>0.27645305514157964</v>
      </c>
      <c r="N28" s="7">
        <f>IF(M28="",0,RANK(M28,$M$15:$M$48,0))</f>
        <v>3</v>
      </c>
      <c r="O28" s="9">
        <v>0.24601769911504401</v>
      </c>
      <c r="P28" s="7">
        <f>IF(O28="",0,RANK(O28,$O$15:$O$48,0))</f>
        <v>4</v>
      </c>
      <c r="Q28" s="1">
        <v>264</v>
      </c>
      <c r="R28" s="7">
        <f>IF(Q28="",0,RANK(Q28,$Q$15:$Q$48,0))</f>
        <v>17</v>
      </c>
      <c r="S28" s="31">
        <v>4.8900000000000006</v>
      </c>
      <c r="T28" s="7">
        <f>IF(S28="",0,RANK(S28,$S$15:$S$48,1))</f>
        <v>29</v>
      </c>
      <c r="U28" s="9">
        <v>1.25</v>
      </c>
      <c r="V28" s="7">
        <f>IF(U28="",0,RANK(U28,$U$15:$U$48,0))</f>
        <v>18</v>
      </c>
      <c r="W28" s="152">
        <v>0</v>
      </c>
      <c r="X28" s="7">
        <f>IF(W28="",0,RANK(W28,$W$15:$W$48,0))</f>
        <v>21</v>
      </c>
      <c r="Y28" s="2">
        <v>0</v>
      </c>
      <c r="Z28" s="7">
        <f>IF(Y28="",0,RANK(Y28,$Y$15:$Y$48,0))</f>
        <v>13</v>
      </c>
      <c r="AA28" s="10">
        <f>SUM(H28+J28+L28+N28+P28+R28+T28+V28+X28+Z28)</f>
        <v>159</v>
      </c>
      <c r="AB28" s="7">
        <f>IF(AA28="",0,RANK(AA28,$AA$15:$AA$48,1))</f>
        <v>14</v>
      </c>
    </row>
    <row r="29" spans="1:28">
      <c r="A29" s="6" t="s">
        <v>77</v>
      </c>
      <c r="B29" s="6">
        <v>71276</v>
      </c>
      <c r="C29" s="6">
        <v>300268</v>
      </c>
      <c r="D29" s="6" t="s">
        <v>20</v>
      </c>
      <c r="E29" s="6">
        <v>71276</v>
      </c>
      <c r="F29" s="6" t="s">
        <v>52</v>
      </c>
      <c r="G29" s="38">
        <v>1.0082908297482778</v>
      </c>
      <c r="H29" s="7">
        <f>IF(G29="",0,RANK(G29,$G$15:$G$48,0))</f>
        <v>14</v>
      </c>
      <c r="I29" s="38">
        <v>0.97772934524618649</v>
      </c>
      <c r="J29" s="7">
        <f>IF(I29="",0,RANK(I29,$I$15:$I$48,0))</f>
        <v>17</v>
      </c>
      <c r="K29" s="38">
        <v>0.93662162248282277</v>
      </c>
      <c r="L29" s="7">
        <f>IF(K29="",0,RANK(K29,$K$15:$K$48,0))</f>
        <v>18</v>
      </c>
      <c r="M29" s="8">
        <v>-0.2044398554465669</v>
      </c>
      <c r="N29" s="7">
        <f>IF(M29="",0,RANK(M29,$M$15:$M$48,0))</f>
        <v>32</v>
      </c>
      <c r="O29" s="9">
        <v>-0.17894736842105255</v>
      </c>
      <c r="P29" s="7">
        <f>IF(O29="",0,RANK(O29,$O$15:$O$48,0))</f>
        <v>32</v>
      </c>
      <c r="Q29" s="1">
        <v>216</v>
      </c>
      <c r="R29" s="7">
        <f>IF(Q29="",0,RANK(Q29,$Q$15:$Q$48,0))</f>
        <v>19</v>
      </c>
      <c r="S29" s="31">
        <v>-1.6300000000000026</v>
      </c>
      <c r="T29" s="7">
        <f>IF(S29="",0,RANK(S29,$S$15:$S$48,1))</f>
        <v>12</v>
      </c>
      <c r="U29" s="9">
        <v>1.4890656063618291</v>
      </c>
      <c r="V29" s="7">
        <f>IF(U29="",0,RANK(U29,$U$15:$U$48,0))</f>
        <v>5</v>
      </c>
      <c r="W29" s="152">
        <v>9</v>
      </c>
      <c r="X29" s="7">
        <f>IF(W29="",0,RANK(W29,$W$15:$W$48,0))</f>
        <v>2</v>
      </c>
      <c r="Y29" s="2">
        <v>0</v>
      </c>
      <c r="Z29" s="7">
        <f>IF(Y29="",0,RANK(Y29,$Y$15:$Y$48,0))</f>
        <v>13</v>
      </c>
      <c r="AA29" s="10">
        <f>SUM(H29+J29+L29+N29+P29+R29+T29+V29+X29+Z29)</f>
        <v>164</v>
      </c>
      <c r="AB29" s="7">
        <f>IF(AA29="",0,RANK(AA29,$AA$15:$AA$48,1))</f>
        <v>15</v>
      </c>
    </row>
    <row r="30" spans="1:28">
      <c r="A30" s="6" t="s">
        <v>76</v>
      </c>
      <c r="B30" s="6">
        <v>71592</v>
      </c>
      <c r="C30" s="6">
        <v>175115</v>
      </c>
      <c r="D30" s="6" t="s">
        <v>7</v>
      </c>
      <c r="E30" s="6">
        <v>71592</v>
      </c>
      <c r="F30" s="6" t="s">
        <v>43</v>
      </c>
      <c r="G30" s="38">
        <v>0.97125767770630222</v>
      </c>
      <c r="H30" s="7">
        <f>IF(G30="",0,RANK(G30,$G$15:$G$48,0))</f>
        <v>18</v>
      </c>
      <c r="I30" s="38">
        <v>0.98718567975833549</v>
      </c>
      <c r="J30" s="7">
        <f>IF(I30="",0,RANK(I30,$I$15:$I$48,0))</f>
        <v>15</v>
      </c>
      <c r="K30" s="38">
        <v>0.89872116170347538</v>
      </c>
      <c r="L30" s="7">
        <f>IF(K30="",0,RANK(K30,$K$15:$K$48,0))</f>
        <v>21</v>
      </c>
      <c r="M30" s="8">
        <v>-4.4541010320478018E-2</v>
      </c>
      <c r="N30" s="7">
        <f>IF(M30="",0,RANK(M30,$M$15:$M$48,0))</f>
        <v>22</v>
      </c>
      <c r="O30" s="9">
        <v>-9.9999999999999978E-2</v>
      </c>
      <c r="P30" s="7">
        <f>IF(O30="",0,RANK(O30,$O$15:$O$48,0))</f>
        <v>24</v>
      </c>
      <c r="Q30" s="1">
        <v>272</v>
      </c>
      <c r="R30" s="7">
        <f>IF(Q30="",0,RANK(Q30,$Q$15:$Q$48,0))</f>
        <v>16</v>
      </c>
      <c r="S30" s="31">
        <v>2.1899999999999977</v>
      </c>
      <c r="T30" s="7">
        <f>IF(S30="",0,RANK(S30,$S$15:$S$48,1))</f>
        <v>24</v>
      </c>
      <c r="U30" s="9">
        <v>1.2859848484848484</v>
      </c>
      <c r="V30" s="7">
        <f>IF(U30="",0,RANK(U30,$U$15:$U$48,0))</f>
        <v>15</v>
      </c>
      <c r="W30" s="152">
        <v>4</v>
      </c>
      <c r="X30" s="7">
        <f>IF(W30="",0,RANK(W30,$W$15:$W$48,0))</f>
        <v>9</v>
      </c>
      <c r="Y30" s="2">
        <v>4</v>
      </c>
      <c r="Z30" s="7">
        <f>IF(Y30="",0,RANK(Y30,$Y$15:$Y$48,0))</f>
        <v>1</v>
      </c>
      <c r="AA30" s="10">
        <f>SUM(H30+J30+L30+N30+P30+R30+T30+V30+X30+Z30)</f>
        <v>165</v>
      </c>
      <c r="AB30" s="7">
        <f>IF(AA30="",0,RANK(AA30,$AA$15:$AA$48,1))</f>
        <v>16</v>
      </c>
    </row>
    <row r="31" spans="1:28">
      <c r="A31" s="6" t="s">
        <v>78</v>
      </c>
      <c r="B31" s="6">
        <v>71505</v>
      </c>
      <c r="C31" s="6">
        <v>302041</v>
      </c>
      <c r="D31" s="6" t="s">
        <v>39</v>
      </c>
      <c r="E31" s="6">
        <v>71505</v>
      </c>
      <c r="F31" s="6" t="s">
        <v>71</v>
      </c>
      <c r="G31" s="38">
        <v>0.89507223992067653</v>
      </c>
      <c r="H31" s="7">
        <f>IF(G31="",0,RANK(G31,$G$15:$G$48,0))</f>
        <v>27</v>
      </c>
      <c r="I31" s="38">
        <v>0.87674845068334972</v>
      </c>
      <c r="J31" s="7">
        <f>IF(I31="",0,RANK(I31,$I$15:$I$48,0))</f>
        <v>25</v>
      </c>
      <c r="K31" s="38">
        <v>0.9204929137601241</v>
      </c>
      <c r="L31" s="7">
        <f>IF(K31="",0,RANK(K31,$K$15:$K$48,0))</f>
        <v>20</v>
      </c>
      <c r="M31" s="8">
        <v>0.1773444753946147</v>
      </c>
      <c r="N31" s="7">
        <f>IF(M31="",0,RANK(M31,$M$15:$M$48,0))</f>
        <v>5</v>
      </c>
      <c r="O31" s="9">
        <v>9.7087378640776344E-3</v>
      </c>
      <c r="P31" s="7">
        <f>IF(O31="",0,RANK(O31,$O$15:$O$48,0))</f>
        <v>10</v>
      </c>
      <c r="Q31" s="1">
        <v>126</v>
      </c>
      <c r="R31" s="7">
        <f>IF(Q31="",0,RANK(Q31,$Q$15:$Q$48,0))</f>
        <v>29</v>
      </c>
      <c r="S31" s="31">
        <v>-9.6399999999999864</v>
      </c>
      <c r="T31" s="7">
        <f>IF(S31="",0,RANK(S31,$S$15:$S$48,1))</f>
        <v>4</v>
      </c>
      <c r="U31" s="9">
        <v>1.1547619047619047</v>
      </c>
      <c r="V31" s="7">
        <f>IF(U31="",0,RANK(U31,$U$15:$U$48,0))</f>
        <v>22</v>
      </c>
      <c r="W31" s="152">
        <v>0</v>
      </c>
      <c r="X31" s="7">
        <f>IF(W31="",0,RANK(W31,$W$15:$W$48,0))</f>
        <v>21</v>
      </c>
      <c r="Y31" s="2">
        <v>1</v>
      </c>
      <c r="Z31" s="7">
        <f>IF(Y31="",0,RANK(Y31,$Y$15:$Y$48,0))</f>
        <v>4</v>
      </c>
      <c r="AA31" s="10">
        <f>SUM(H31+J31+L31+N31+P31+R31+T31+V31+X31+Z31)</f>
        <v>167</v>
      </c>
      <c r="AB31" s="7">
        <f>IF(AA31="",0,RANK(AA31,$AA$15:$AA$48,1))</f>
        <v>17</v>
      </c>
    </row>
    <row r="32" spans="1:28">
      <c r="A32" s="6" t="s">
        <v>78</v>
      </c>
      <c r="B32" s="6">
        <v>71031</v>
      </c>
      <c r="C32" s="6">
        <v>185551</v>
      </c>
      <c r="D32" s="6" t="s">
        <v>25</v>
      </c>
      <c r="E32" s="6">
        <v>71031</v>
      </c>
      <c r="F32" s="6" t="s">
        <v>65</v>
      </c>
      <c r="G32" s="38">
        <v>0.99615523840977438</v>
      </c>
      <c r="H32" s="7">
        <f>IF(G32="",0,RANK(G32,$G$15:$G$48,0))</f>
        <v>16</v>
      </c>
      <c r="I32" s="38">
        <v>1.0264183405292977</v>
      </c>
      <c r="J32" s="7">
        <f>IF(I32="",0,RANK(I32,$I$15:$I$48,0))</f>
        <v>9</v>
      </c>
      <c r="K32" s="38">
        <v>0.8545161516294264</v>
      </c>
      <c r="L32" s="7">
        <f>IF(K32="",0,RANK(K32,$K$15:$K$48,0))</f>
        <v>26</v>
      </c>
      <c r="M32" s="8">
        <v>-0.21542738012508694</v>
      </c>
      <c r="N32" s="7">
        <f>IF(M32="",0,RANK(M32,$M$15:$M$48,0))</f>
        <v>34</v>
      </c>
      <c r="O32" s="9">
        <v>-0.27581329561527584</v>
      </c>
      <c r="P32" s="7">
        <f>IF(O32="",0,RANK(O32,$O$15:$O$48,0))</f>
        <v>34</v>
      </c>
      <c r="Q32" s="1">
        <v>366</v>
      </c>
      <c r="R32" s="7">
        <f>IF(Q32="",0,RANK(Q32,$Q$15:$Q$48,0))</f>
        <v>7</v>
      </c>
      <c r="S32" s="31">
        <v>-3.6700000000000017</v>
      </c>
      <c r="T32" s="7">
        <f>IF(S32="",0,RANK(S32,$S$15:$S$48,1))</f>
        <v>10</v>
      </c>
      <c r="U32" s="9">
        <v>1.2774086378737541</v>
      </c>
      <c r="V32" s="7">
        <f>IF(U32="",0,RANK(U32,$U$15:$U$48,0))</f>
        <v>16</v>
      </c>
      <c r="W32" s="152">
        <v>5</v>
      </c>
      <c r="X32" s="7">
        <f>IF(W32="",0,RANK(W32,$W$15:$W$48,0))</f>
        <v>8</v>
      </c>
      <c r="Y32" s="2">
        <v>0</v>
      </c>
      <c r="Z32" s="7">
        <f>IF(Y32="",0,RANK(Y32,$Y$15:$Y$48,0))</f>
        <v>13</v>
      </c>
      <c r="AA32" s="10">
        <f>SUM(H32+J32+L32+N32+P32+R32+T32+V32+X32+Z32)</f>
        <v>173</v>
      </c>
      <c r="AB32" s="7">
        <f>IF(AA32="",0,RANK(AA32,$AA$15:$AA$48,1))</f>
        <v>18</v>
      </c>
    </row>
    <row r="33" spans="1:28">
      <c r="A33" s="6" t="s">
        <v>78</v>
      </c>
      <c r="B33" s="6">
        <v>71063</v>
      </c>
      <c r="C33" s="6">
        <v>193005</v>
      </c>
      <c r="D33" s="6" t="s">
        <v>15</v>
      </c>
      <c r="E33" s="6">
        <v>71063</v>
      </c>
      <c r="F33" s="6" t="s">
        <v>69</v>
      </c>
      <c r="G33" s="38">
        <v>0.98160586756159285</v>
      </c>
      <c r="H33" s="7">
        <f>IF(G33="",0,RANK(G33,$G$15:$G$48,0))</f>
        <v>17</v>
      </c>
      <c r="I33" s="38">
        <v>0.96671142770114094</v>
      </c>
      <c r="J33" s="7">
        <f>IF(I33="",0,RANK(I33,$I$15:$I$48,0))</f>
        <v>18</v>
      </c>
      <c r="K33" s="38">
        <v>0.96752292092441861</v>
      </c>
      <c r="L33" s="7">
        <f>IF(K33="",0,RANK(K33,$K$15:$K$48,0))</f>
        <v>16</v>
      </c>
      <c r="M33" s="8">
        <v>-0.14427860696517411</v>
      </c>
      <c r="N33" s="7">
        <f>IF(M33="",0,RANK(M33,$M$15:$M$48,0))</f>
        <v>31</v>
      </c>
      <c r="O33" s="9">
        <v>-0.17067583046964491</v>
      </c>
      <c r="P33" s="7">
        <f>IF(O33="",0,RANK(O33,$O$15:$O$48,0))</f>
        <v>30</v>
      </c>
      <c r="Q33" s="1">
        <v>284</v>
      </c>
      <c r="R33" s="7">
        <f>IF(Q33="",0,RANK(Q33,$Q$15:$Q$48,0))</f>
        <v>14</v>
      </c>
      <c r="S33" s="31">
        <v>-6.5399999999999991</v>
      </c>
      <c r="T33" s="7">
        <f>IF(S33="",0,RANK(S33,$S$15:$S$48,1))</f>
        <v>7</v>
      </c>
      <c r="U33" s="9">
        <v>1.3805855161787366</v>
      </c>
      <c r="V33" s="7">
        <f>IF(U33="",0,RANK(U33,$U$15:$U$48,0))</f>
        <v>10</v>
      </c>
      <c r="W33" s="152">
        <v>3</v>
      </c>
      <c r="X33" s="7">
        <f>IF(W33="",0,RANK(W33,$W$15:$W$48,0))</f>
        <v>13</v>
      </c>
      <c r="Y33" s="2">
        <v>-1</v>
      </c>
      <c r="Z33" s="7">
        <f>IF(Y33="",0,RANK(Y33,$Y$15:$Y$48,0))</f>
        <v>19</v>
      </c>
      <c r="AA33" s="10">
        <f>SUM(H33+J33+L33+N33+P33+R33+T33+V33+X33+Z33)</f>
        <v>175</v>
      </c>
      <c r="AB33" s="7">
        <f>IF(AA33="",0,RANK(AA33,$AA$15:$AA$48,1))</f>
        <v>19</v>
      </c>
    </row>
    <row r="34" spans="1:28">
      <c r="A34" s="6" t="s">
        <v>75</v>
      </c>
      <c r="B34" s="6">
        <v>71239</v>
      </c>
      <c r="C34" s="6">
        <v>163397</v>
      </c>
      <c r="D34" s="6" t="s">
        <v>8</v>
      </c>
      <c r="E34" s="6">
        <v>71239</v>
      </c>
      <c r="F34" s="6" t="s">
        <v>59</v>
      </c>
      <c r="G34" s="38">
        <v>0.94929376645519448</v>
      </c>
      <c r="H34" s="7">
        <f>IF(G34="",0,RANK(G34,$G$15:$G$48,0))</f>
        <v>22</v>
      </c>
      <c r="I34" s="38">
        <v>0.90494710288303049</v>
      </c>
      <c r="J34" s="7">
        <f>IF(I34="",0,RANK(I34,$I$15:$I$48,0))</f>
        <v>23</v>
      </c>
      <c r="K34" s="38">
        <v>0.9539871916759245</v>
      </c>
      <c r="L34" s="7">
        <f>IF(K34="",0,RANK(K34,$K$15:$K$48,0))</f>
        <v>17</v>
      </c>
      <c r="M34" s="8">
        <v>-8.6608927381745429E-2</v>
      </c>
      <c r="N34" s="7">
        <f>IF(M34="",0,RANK(M34,$M$15:$M$48,0))</f>
        <v>26</v>
      </c>
      <c r="O34" s="9">
        <v>-6.9948186528497422E-2</v>
      </c>
      <c r="P34" s="7">
        <f>IF(O34="",0,RANK(O34,$O$15:$O$48,0))</f>
        <v>19</v>
      </c>
      <c r="Q34" s="1">
        <v>225</v>
      </c>
      <c r="R34" s="7">
        <f>IF(Q34="",0,RANK(Q34,$Q$15:$Q$48,0))</f>
        <v>18</v>
      </c>
      <c r="S34" s="31">
        <v>-0.78000000000000114</v>
      </c>
      <c r="T34" s="7">
        <f>IF(S34="",0,RANK(S34,$S$15:$S$48,1))</f>
        <v>16</v>
      </c>
      <c r="U34" s="9">
        <v>1.0264550264550265</v>
      </c>
      <c r="V34" s="7">
        <f>IF(U34="",0,RANK(U34,$U$15:$U$48,0))</f>
        <v>25</v>
      </c>
      <c r="W34" s="152">
        <v>6</v>
      </c>
      <c r="X34" s="7">
        <f>IF(W34="",0,RANK(W34,$W$15:$W$48,0))</f>
        <v>6</v>
      </c>
      <c r="Y34" s="2">
        <v>1</v>
      </c>
      <c r="Z34" s="7">
        <f>IF(Y34="",0,RANK(Y34,$Y$15:$Y$48,0))</f>
        <v>4</v>
      </c>
      <c r="AA34" s="10">
        <f>SUM(H34+J34+L34+N34+P34+R34+T34+V34+X34+Z34)</f>
        <v>176</v>
      </c>
      <c r="AB34" s="7">
        <f>IF(AA34="",0,RANK(AA34,$AA$15:$AA$48,1))</f>
        <v>20</v>
      </c>
    </row>
    <row r="35" spans="1:28">
      <c r="A35" s="6" t="s">
        <v>78</v>
      </c>
      <c r="B35" s="6">
        <v>71024</v>
      </c>
      <c r="C35" s="6">
        <v>177094</v>
      </c>
      <c r="D35" s="6" t="s">
        <v>28</v>
      </c>
      <c r="E35" s="6">
        <v>71024</v>
      </c>
      <c r="F35" s="6" t="s">
        <v>62</v>
      </c>
      <c r="G35" s="38">
        <v>0.93051192868038279</v>
      </c>
      <c r="H35" s="7">
        <f>IF(G35="",0,RANK(G35,$G$15:$G$48,0))</f>
        <v>24</v>
      </c>
      <c r="I35" s="38">
        <v>0.82522572297709351</v>
      </c>
      <c r="J35" s="7">
        <f>IF(I35="",0,RANK(I35,$I$15:$I$48,0))</f>
        <v>29</v>
      </c>
      <c r="K35" s="38">
        <v>1.4480436932577254</v>
      </c>
      <c r="L35" s="7">
        <f>IF(K35="",0,RANK(K35,$K$15:$K$48,0))</f>
        <v>1</v>
      </c>
      <c r="M35" s="8">
        <v>-3.0740276035131759E-2</v>
      </c>
      <c r="N35" s="7">
        <f>IF(M35="",0,RANK(M35,$M$15:$M$48,0))</f>
        <v>18</v>
      </c>
      <c r="O35" s="9">
        <v>-9.7968936678614116E-2</v>
      </c>
      <c r="P35" s="7">
        <f>IF(O35="",0,RANK(O35,$O$15:$O$48,0))</f>
        <v>23</v>
      </c>
      <c r="Q35" s="1">
        <v>292</v>
      </c>
      <c r="R35" s="7">
        <f>IF(Q35="",0,RANK(Q35,$Q$15:$Q$48,0))</f>
        <v>13</v>
      </c>
      <c r="S35" s="31">
        <v>-4.7700000000000031</v>
      </c>
      <c r="T35" s="7">
        <f>IF(S35="",0,RANK(S35,$S$15:$S$48,1))</f>
        <v>8</v>
      </c>
      <c r="U35" s="9">
        <v>0.92907801418439717</v>
      </c>
      <c r="V35" s="7">
        <f>IF(U35="",0,RANK(U35,$U$15:$U$48,0))</f>
        <v>28</v>
      </c>
      <c r="W35" s="152">
        <v>-2</v>
      </c>
      <c r="X35" s="7">
        <f>IF(W35="",0,RANK(W35,$W$15:$W$48,0))</f>
        <v>27</v>
      </c>
      <c r="Y35" s="2">
        <v>-1</v>
      </c>
      <c r="Z35" s="7">
        <f>IF(Y35="",0,RANK(Y35,$Y$15:$Y$48,0))</f>
        <v>19</v>
      </c>
      <c r="AA35" s="10">
        <f>SUM(H35+J35+L35+N35+P35+R35+T35+V35+X35+Z35)</f>
        <v>190</v>
      </c>
      <c r="AB35" s="7">
        <f>IF(AA35="",0,RANK(AA35,$AA$15:$AA$48,1))</f>
        <v>21</v>
      </c>
    </row>
    <row r="36" spans="1:28">
      <c r="A36" s="6" t="s">
        <v>78</v>
      </c>
      <c r="B36" s="6">
        <v>71045</v>
      </c>
      <c r="C36" s="6">
        <v>305330</v>
      </c>
      <c r="D36" s="6" t="s">
        <v>32</v>
      </c>
      <c r="E36" s="6">
        <v>71045</v>
      </c>
      <c r="F36" s="6"/>
      <c r="G36" s="38">
        <v>0.93678678976540086</v>
      </c>
      <c r="H36" s="7">
        <f>IF(G36="",0,RANK(G36,$G$15:$G$48,0))</f>
        <v>23</v>
      </c>
      <c r="I36" s="38">
        <v>0.86574785394204812</v>
      </c>
      <c r="J36" s="7">
        <f>IF(I36="",0,RANK(I36,$I$15:$I$48,0))</f>
        <v>26</v>
      </c>
      <c r="K36" s="38">
        <v>1.12019791291746</v>
      </c>
      <c r="L36" s="7">
        <f>IF(K36="",0,RANK(K36,$K$15:$K$48,0))</f>
        <v>8</v>
      </c>
      <c r="M36" s="8">
        <v>-7.5102040816326529E-2</v>
      </c>
      <c r="N36" s="7">
        <f>IF(M36="",0,RANK(M36,$M$15:$M$48,0))</f>
        <v>25</v>
      </c>
      <c r="O36" s="9">
        <v>-7.8571428571428487E-2</v>
      </c>
      <c r="P36" s="7">
        <f>IF(O36="",0,RANK(O36,$O$15:$O$48,0))</f>
        <v>21</v>
      </c>
      <c r="Q36" s="1">
        <v>170</v>
      </c>
      <c r="R36" s="7">
        <f>IF(Q36="",0,RANK(Q36,$Q$15:$Q$48,0))</f>
        <v>22</v>
      </c>
      <c r="S36" s="31">
        <v>-9.7700000000000102</v>
      </c>
      <c r="T36" s="7">
        <f>IF(S36="",0,RANK(S36,$S$15:$S$48,1))</f>
        <v>3</v>
      </c>
      <c r="U36" s="9">
        <v>0.8579136690647482</v>
      </c>
      <c r="V36" s="7">
        <f>IF(U36="",0,RANK(U36,$U$15:$U$48,0))</f>
        <v>31</v>
      </c>
      <c r="W36" s="152">
        <v>-2</v>
      </c>
      <c r="X36" s="7">
        <f>IF(W36="",0,RANK(W36,$W$15:$W$48,0))</f>
        <v>27</v>
      </c>
      <c r="Y36" s="2">
        <v>1</v>
      </c>
      <c r="Z36" s="7">
        <f>IF(Y36="",0,RANK(Y36,$Y$15:$Y$48,0))</f>
        <v>4</v>
      </c>
      <c r="AA36" s="10">
        <f>SUM(H36+J36+L36+N36+P36+R36+T36+V36+X36+Z36)</f>
        <v>190</v>
      </c>
      <c r="AB36" s="7">
        <f>IF(AA36="",0,RANK(AA36,$AA$15:$AA$48,1))</f>
        <v>21</v>
      </c>
    </row>
    <row r="37" spans="1:28">
      <c r="A37" s="6" t="s">
        <v>77</v>
      </c>
      <c r="B37" s="6">
        <v>71270</v>
      </c>
      <c r="C37" s="6">
        <v>305941</v>
      </c>
      <c r="D37" s="6" t="s">
        <v>31</v>
      </c>
      <c r="E37" s="6">
        <v>71270</v>
      </c>
      <c r="F37" s="6" t="s">
        <v>51</v>
      </c>
      <c r="G37" s="38">
        <v>0.92354502707563424</v>
      </c>
      <c r="H37" s="7">
        <f>IF(G37="",0,RANK(G37,$G$15:$G$48,0))</f>
        <v>25</v>
      </c>
      <c r="I37" s="38">
        <v>0.86419775068830362</v>
      </c>
      <c r="J37" s="7">
        <f>IF(I37="",0,RANK(I37,$I$15:$I$48,0))</f>
        <v>27</v>
      </c>
      <c r="K37" s="38">
        <v>1.1117736525840582</v>
      </c>
      <c r="L37" s="7">
        <f>IF(K37="",0,RANK(K37,$K$15:$K$48,0))</f>
        <v>9</v>
      </c>
      <c r="M37" s="8">
        <v>7.5532601678502259E-2</v>
      </c>
      <c r="N37" s="7">
        <f>IF(M37="",0,RANK(M37,$M$15:$M$48,0))</f>
        <v>7</v>
      </c>
      <c r="O37" s="9">
        <v>-5.4857142857142903E-2</v>
      </c>
      <c r="P37" s="7">
        <f>IF(O37="",0,RANK(O37,$O$15:$O$48,0))</f>
        <v>15</v>
      </c>
      <c r="Q37" s="1">
        <v>32</v>
      </c>
      <c r="R37" s="7">
        <f>IF(Q37="",0,RANK(Q37,$Q$15:$Q$48,0))</f>
        <v>32</v>
      </c>
      <c r="S37" s="31">
        <v>2.3900000000000006</v>
      </c>
      <c r="T37" s="7">
        <f>IF(S37="",0,RANK(S37,$S$15:$S$48,1))</f>
        <v>25</v>
      </c>
      <c r="U37" s="9">
        <v>0.89725036179450068</v>
      </c>
      <c r="V37" s="7">
        <f>IF(U37="",0,RANK(U37,$U$15:$U$48,0))</f>
        <v>29</v>
      </c>
      <c r="W37" s="152">
        <v>1</v>
      </c>
      <c r="X37" s="7">
        <f>IF(W37="",0,RANK(W37,$W$15:$W$48,0))</f>
        <v>19</v>
      </c>
      <c r="Y37" s="2">
        <v>1</v>
      </c>
      <c r="Z37" s="7">
        <f>IF(Y37="",0,RANK(Y37,$Y$15:$Y$48,0))</f>
        <v>4</v>
      </c>
      <c r="AA37" s="10">
        <f>SUM(H37+J37+L37+N37+P37+R37+T37+V37+X37+Z37)</f>
        <v>192</v>
      </c>
      <c r="AB37" s="7">
        <f>IF(AA37="",0,RANK(AA37,$AA$15:$AA$48,1))</f>
        <v>23</v>
      </c>
    </row>
    <row r="38" spans="1:28">
      <c r="A38" s="6" t="s">
        <v>75</v>
      </c>
      <c r="B38" s="6">
        <v>70930</v>
      </c>
      <c r="C38" s="6">
        <v>186531</v>
      </c>
      <c r="D38" s="6" t="s">
        <v>19</v>
      </c>
      <c r="E38" s="6">
        <v>70930</v>
      </c>
      <c r="F38" s="6" t="s">
        <v>44</v>
      </c>
      <c r="G38" s="38">
        <v>0.9551846954219152</v>
      </c>
      <c r="H38" s="7">
        <f>IF(G38="",0,RANK(G38,$G$15:$G$48,0))</f>
        <v>20</v>
      </c>
      <c r="I38" s="38">
        <v>1.0009645936987712</v>
      </c>
      <c r="J38" s="7">
        <f>IF(I38="",0,RANK(I38,$I$15:$I$48,0))</f>
        <v>14</v>
      </c>
      <c r="K38" s="38">
        <v>0.78485149098019247</v>
      </c>
      <c r="L38" s="7">
        <f>IF(K38="",0,RANK(K38,$K$15:$K$48,0))</f>
        <v>32</v>
      </c>
      <c r="M38" s="8">
        <v>5.0056242969628822E-2</v>
      </c>
      <c r="N38" s="7">
        <f>IF(M38="",0,RANK(M38,$M$15:$M$48,0))</f>
        <v>10</v>
      </c>
      <c r="O38" s="9">
        <v>-4.212860310421275E-2</v>
      </c>
      <c r="P38" s="7">
        <f>IF(O38="",0,RANK(O38,$O$15:$O$48,0))</f>
        <v>13</v>
      </c>
      <c r="Q38" s="1">
        <v>276</v>
      </c>
      <c r="R38" s="7">
        <f>IF(Q38="",0,RANK(Q38,$Q$15:$Q$48,0))</f>
        <v>15</v>
      </c>
      <c r="S38" s="31">
        <v>2.1499999999999986</v>
      </c>
      <c r="T38" s="7">
        <f>IF(S38="",0,RANK(S38,$S$15:$S$48,1))</f>
        <v>23</v>
      </c>
      <c r="U38" s="9">
        <v>1.2718181818181817</v>
      </c>
      <c r="V38" s="7">
        <f>IF(U38="",0,RANK(U38,$U$15:$U$48,0))</f>
        <v>17</v>
      </c>
      <c r="W38" s="152">
        <v>0</v>
      </c>
      <c r="X38" s="7">
        <f>IF(W38="",0,RANK(W38,$W$15:$W$48,0))</f>
        <v>21</v>
      </c>
      <c r="Y38" s="2">
        <v>-2</v>
      </c>
      <c r="Z38" s="7">
        <f>IF(Y38="",0,RANK(Y38,$Y$15:$Y$48,0))</f>
        <v>29</v>
      </c>
      <c r="AA38" s="10">
        <f>SUM(H38+J38+L38+N38+P38+R38+T38+V38+X38+Z38)</f>
        <v>194</v>
      </c>
      <c r="AB38" s="7">
        <f>IF(AA38="",0,RANK(AA38,$AA$15:$AA$48,1))</f>
        <v>24</v>
      </c>
    </row>
    <row r="39" spans="1:28">
      <c r="A39" s="6" t="s">
        <v>78</v>
      </c>
      <c r="B39" s="6">
        <v>71510</v>
      </c>
      <c r="C39" s="6">
        <v>303103</v>
      </c>
      <c r="D39" s="6" t="s">
        <v>22</v>
      </c>
      <c r="E39" s="6">
        <v>71510</v>
      </c>
      <c r="F39" s="6" t="s">
        <v>66</v>
      </c>
      <c r="G39" s="38">
        <v>0.95065984790809954</v>
      </c>
      <c r="H39" s="7">
        <f>IF(G39="",0,RANK(G39,$G$15:$G$48,0))</f>
        <v>21</v>
      </c>
      <c r="I39" s="38">
        <v>0.91592989611423414</v>
      </c>
      <c r="J39" s="7">
        <f>IF(I39="",0,RANK(I39,$I$15:$I$48,0))</f>
        <v>22</v>
      </c>
      <c r="K39" s="38">
        <v>1.0167175990523565</v>
      </c>
      <c r="L39" s="7">
        <f>IF(K39="",0,RANK(K39,$K$15:$K$48,0))</f>
        <v>13</v>
      </c>
      <c r="M39" s="8">
        <v>-1.3869625520110907E-2</v>
      </c>
      <c r="N39" s="7">
        <f>IF(M39="",0,RANK(M39,$M$15:$M$48,0))</f>
        <v>16</v>
      </c>
      <c r="O39" s="9">
        <v>-6.0906515580736509E-2</v>
      </c>
      <c r="P39" s="7">
        <f>IF(O39="",0,RANK(O39,$O$15:$O$48,0))</f>
        <v>17</v>
      </c>
      <c r="Q39" s="1">
        <v>158</v>
      </c>
      <c r="R39" s="7">
        <f>IF(Q39="",0,RANK(Q39,$Q$15:$Q$48,0))</f>
        <v>25</v>
      </c>
      <c r="S39" s="31">
        <v>2.8799999999999955</v>
      </c>
      <c r="T39" s="7">
        <f>IF(S39="",0,RANK(S39,$S$15:$S$48,1))</f>
        <v>26</v>
      </c>
      <c r="U39" s="9">
        <v>1.1842900302114803</v>
      </c>
      <c r="V39" s="7">
        <f>IF(U39="",0,RANK(U39,$U$15:$U$48,0))</f>
        <v>20</v>
      </c>
      <c r="W39" s="152">
        <v>-2</v>
      </c>
      <c r="X39" s="7">
        <f>IF(W39="",0,RANK(W39,$W$15:$W$48,0))</f>
        <v>27</v>
      </c>
      <c r="Y39" s="2">
        <v>-1</v>
      </c>
      <c r="Z39" s="7">
        <f>IF(Y39="",0,RANK(Y39,$Y$15:$Y$48,0))</f>
        <v>19</v>
      </c>
      <c r="AA39" s="10">
        <f>SUM(H39+J39+L39+N39+P39+R39+T39+V39+X39+Z39)</f>
        <v>206</v>
      </c>
      <c r="AB39" s="7">
        <f>IF(AA39="",0,RANK(AA39,$AA$15:$AA$48,1))</f>
        <v>25</v>
      </c>
    </row>
    <row r="40" spans="1:28">
      <c r="A40" s="6" t="s">
        <v>77</v>
      </c>
      <c r="B40" s="6">
        <v>71159</v>
      </c>
      <c r="C40" s="6">
        <v>179897</v>
      </c>
      <c r="D40" s="6" t="s">
        <v>17</v>
      </c>
      <c r="E40" s="6">
        <v>71159</v>
      </c>
      <c r="F40" s="6" t="s">
        <v>48</v>
      </c>
      <c r="G40" s="38">
        <v>0.90292839337533182</v>
      </c>
      <c r="H40" s="7">
        <f>IF(G40="",0,RANK(G40,$G$15:$G$48,0))</f>
        <v>26</v>
      </c>
      <c r="I40" s="38">
        <v>0.82190317278569169</v>
      </c>
      <c r="J40" s="7">
        <f>IF(I40="",0,RANK(I40,$I$15:$I$48,0))</f>
        <v>30</v>
      </c>
      <c r="K40" s="38">
        <v>1.2876562458484593</v>
      </c>
      <c r="L40" s="7">
        <f>IF(K40="",0,RANK(K40,$K$15:$K$48,0))</f>
        <v>3</v>
      </c>
      <c r="M40" s="8">
        <v>4.3478260869565293E-2</v>
      </c>
      <c r="N40" s="7">
        <f>IF(M40="",0,RANK(M40,$M$15:$M$48,0))</f>
        <v>11</v>
      </c>
      <c r="O40" s="9">
        <v>-3.9274924471298933E-2</v>
      </c>
      <c r="P40" s="7">
        <f>IF(O40="",0,RANK(O40,$O$15:$O$48,0))</f>
        <v>12</v>
      </c>
      <c r="Q40" s="1">
        <v>165</v>
      </c>
      <c r="R40" s="7">
        <f>IF(Q40="",0,RANK(Q40,$Q$15:$Q$48,0))</f>
        <v>23</v>
      </c>
      <c r="S40" s="31">
        <v>1.269999999999996</v>
      </c>
      <c r="T40" s="7">
        <f>IF(S40="",0,RANK(S40,$S$15:$S$48,1))</f>
        <v>21</v>
      </c>
      <c r="U40" s="9">
        <v>0.95760233918128657</v>
      </c>
      <c r="V40" s="7">
        <f>IF(U40="",0,RANK(U40,$U$15:$U$48,0))</f>
        <v>26</v>
      </c>
      <c r="W40" s="152">
        <v>0</v>
      </c>
      <c r="X40" s="7">
        <f>IF(W40="",0,RANK(W40,$W$15:$W$48,0))</f>
        <v>21</v>
      </c>
      <c r="Y40" s="2">
        <v>-5</v>
      </c>
      <c r="Z40" s="7">
        <f>IF(Y40="",0,RANK(Y40,$Y$15:$Y$48,0))</f>
        <v>34</v>
      </c>
      <c r="AA40" s="10">
        <f>SUM(H40+J40+L40+N40+P40+R40+T40+V40+X40+Z40)</f>
        <v>207</v>
      </c>
      <c r="AB40" s="7">
        <f>IF(AA40="",0,RANK(AA40,$AA$15:$AA$48,1))</f>
        <v>26</v>
      </c>
    </row>
    <row r="41" spans="1:28">
      <c r="A41" s="6" t="s">
        <v>75</v>
      </c>
      <c r="B41" s="6">
        <v>71255</v>
      </c>
      <c r="C41" s="6">
        <v>190355</v>
      </c>
      <c r="D41" s="6" t="s">
        <v>16</v>
      </c>
      <c r="E41" s="6">
        <v>71255</v>
      </c>
      <c r="F41" s="6" t="s">
        <v>42</v>
      </c>
      <c r="G41" s="38">
        <v>1.0072555822093643</v>
      </c>
      <c r="H41" s="7">
        <f>IF(G41="",0,RANK(G41,$G$15:$G$48,0))</f>
        <v>15</v>
      </c>
      <c r="I41" s="38">
        <v>1.0049337222170946</v>
      </c>
      <c r="J41" s="7">
        <f>IF(I41="",0,RANK(I41,$I$15:$I$48,0))</f>
        <v>12</v>
      </c>
      <c r="K41" s="38">
        <v>0.79327561091774368</v>
      </c>
      <c r="L41" s="7">
        <f>IF(K41="",0,RANK(K41,$K$15:$K$48,0))</f>
        <v>31</v>
      </c>
      <c r="M41" s="8">
        <v>-3.8666022232962817E-2</v>
      </c>
      <c r="N41" s="7">
        <f>IF(M41="",0,RANK(M41,$M$15:$M$48,0))</f>
        <v>21</v>
      </c>
      <c r="O41" s="9">
        <v>-7.4074074074074001E-2</v>
      </c>
      <c r="P41" s="7">
        <f>IF(O41="",0,RANK(O41,$O$15:$O$48,0))</f>
        <v>20</v>
      </c>
      <c r="Q41" s="1">
        <v>212</v>
      </c>
      <c r="R41" s="7">
        <f>IF(Q41="",0,RANK(Q41,$Q$15:$Q$48,0))</f>
        <v>21</v>
      </c>
      <c r="S41" s="31">
        <v>-0.74000000000000909</v>
      </c>
      <c r="T41" s="7">
        <f>IF(S41="",0,RANK(S41,$S$15:$S$48,1))</f>
        <v>17</v>
      </c>
      <c r="U41" s="9">
        <v>1.1328244274809161</v>
      </c>
      <c r="V41" s="7">
        <f>IF(U41="",0,RANK(U41,$U$15:$U$48,0))</f>
        <v>23</v>
      </c>
      <c r="W41" s="152">
        <v>-3</v>
      </c>
      <c r="X41" s="7">
        <f>IF(W41="",0,RANK(W41,$W$15:$W$48,0))</f>
        <v>31</v>
      </c>
      <c r="Y41" s="2">
        <v>-1</v>
      </c>
      <c r="Z41" s="7">
        <f>IF(Y41="",0,RANK(Y41,$Y$15:$Y$48,0))</f>
        <v>19</v>
      </c>
      <c r="AA41" s="10">
        <f>SUM(H41+J41+L41+N41+P41+R41+T41+V41+X41+Z41)</f>
        <v>210</v>
      </c>
      <c r="AB41" s="7">
        <f>IF(AA41="",0,RANK(AA41,$AA$15:$AA$48,1))</f>
        <v>27</v>
      </c>
    </row>
    <row r="42" spans="1:28">
      <c r="A42" s="6" t="s">
        <v>76</v>
      </c>
      <c r="B42" s="6">
        <v>71607</v>
      </c>
      <c r="C42" s="6">
        <v>192093</v>
      </c>
      <c r="D42" s="6" t="s">
        <v>18</v>
      </c>
      <c r="E42" s="6">
        <v>71607</v>
      </c>
      <c r="F42" s="6" t="s">
        <v>63</v>
      </c>
      <c r="G42" s="38">
        <v>0.89177647066830257</v>
      </c>
      <c r="H42" s="7">
        <f>IF(G42="",0,RANK(G42,$G$15:$G$48,0))</f>
        <v>29</v>
      </c>
      <c r="I42" s="38">
        <v>0.94311755829730037</v>
      </c>
      <c r="J42" s="7">
        <f>IF(I42="",0,RANK(I42,$I$15:$I$48,0))</f>
        <v>19</v>
      </c>
      <c r="K42" s="38">
        <v>0.71102926636345665</v>
      </c>
      <c r="L42" s="7">
        <f>IF(K42="",0,RANK(K42,$K$15:$K$48,0))</f>
        <v>33</v>
      </c>
      <c r="M42" s="8">
        <v>-8.9816124469589906E-2</v>
      </c>
      <c r="N42" s="7">
        <f>IF(M42="",0,RANK(M42,$M$15:$M$48,0))</f>
        <v>27</v>
      </c>
      <c r="O42" s="9">
        <v>-0.1234899328859058</v>
      </c>
      <c r="P42" s="7">
        <f>IF(O42="",0,RANK(O42,$O$15:$O$48,0))</f>
        <v>29</v>
      </c>
      <c r="Q42" s="1">
        <v>443</v>
      </c>
      <c r="R42" s="7">
        <f>IF(Q42="",0,RANK(Q42,$Q$15:$Q$48,0))</f>
        <v>5</v>
      </c>
      <c r="S42" s="31">
        <v>5.7999999999999972</v>
      </c>
      <c r="T42" s="7">
        <f>IF(S42="",0,RANK(S42,$S$15:$S$48,1))</f>
        <v>30</v>
      </c>
      <c r="U42" s="9">
        <v>1.3812500000000001</v>
      </c>
      <c r="V42" s="7">
        <f>IF(U42="",0,RANK(U42,$U$15:$U$48,0))</f>
        <v>9</v>
      </c>
      <c r="W42" s="152">
        <v>8</v>
      </c>
      <c r="X42" s="7">
        <f>IF(W42="",0,RANK(W42,$W$15:$W$48,0))</f>
        <v>3</v>
      </c>
      <c r="Y42" s="2">
        <v>-2</v>
      </c>
      <c r="Z42" s="7">
        <f>IF(Y42="",0,RANK(Y42,$Y$15:$Y$48,0))</f>
        <v>29</v>
      </c>
      <c r="AA42" s="10">
        <f>SUM(H42+J42+L42+N42+P42+R42+T42+V42+X42+Z42)</f>
        <v>213</v>
      </c>
      <c r="AB42" s="7">
        <f>IF(AA42="",0,RANK(AA42,$AA$15:$AA$48,1))</f>
        <v>28</v>
      </c>
    </row>
    <row r="43" spans="1:28">
      <c r="A43" s="6" t="s">
        <v>75</v>
      </c>
      <c r="B43" s="6">
        <v>71252</v>
      </c>
      <c r="C43" s="6">
        <v>305931</v>
      </c>
      <c r="D43" s="6" t="s">
        <v>24</v>
      </c>
      <c r="E43" s="6">
        <v>71252</v>
      </c>
      <c r="F43" s="6" t="s">
        <v>73</v>
      </c>
      <c r="G43" s="38">
        <v>0.7870532877553188</v>
      </c>
      <c r="H43" s="7">
        <f>IF(G43="",0,RANK(G43,$G$15:$G$48,0))</f>
        <v>32</v>
      </c>
      <c r="I43" s="38">
        <v>0.71037542742880133</v>
      </c>
      <c r="J43" s="7">
        <f>IF(I43="",0,RANK(I43,$I$15:$I$48,0))</f>
        <v>32</v>
      </c>
      <c r="K43" s="38">
        <v>0.85809890615536122</v>
      </c>
      <c r="L43" s="7">
        <f>IF(K43="",0,RANK(K43,$K$15:$K$48,0))</f>
        <v>25</v>
      </c>
      <c r="M43" s="8">
        <v>-9.2307692307691709E-3</v>
      </c>
      <c r="N43" s="7">
        <f>IF(M43="",0,RANK(M43,$M$15:$M$48,0))</f>
        <v>15</v>
      </c>
      <c r="O43" s="9">
        <v>5.7949479940564722E-2</v>
      </c>
      <c r="P43" s="7">
        <f>IF(O43="",0,RANK(O43,$O$15:$O$48,0))</f>
        <v>6</v>
      </c>
      <c r="Q43" s="1">
        <v>160</v>
      </c>
      <c r="R43" s="7">
        <f>IF(Q43="",0,RANK(Q43,$Q$15:$Q$48,0))</f>
        <v>24</v>
      </c>
      <c r="S43" s="31">
        <v>9.0400000000000205</v>
      </c>
      <c r="T43" s="7">
        <f>IF(S43="",0,RANK(S43,$S$15:$S$48,1))</f>
        <v>32</v>
      </c>
      <c r="U43" s="9">
        <v>0.93604651162790697</v>
      </c>
      <c r="V43" s="7">
        <f>IF(U43="",0,RANK(U43,$U$15:$U$48,0))</f>
        <v>27</v>
      </c>
      <c r="W43" s="152">
        <v>1</v>
      </c>
      <c r="X43" s="7">
        <f>IF(W43="",0,RANK(W43,$W$15:$W$48,0))</f>
        <v>19</v>
      </c>
      <c r="Y43" s="2">
        <v>-2</v>
      </c>
      <c r="Z43" s="7">
        <f>IF(Y43="",0,RANK(Y43,$Y$15:$Y$48,0))</f>
        <v>29</v>
      </c>
      <c r="AA43" s="10">
        <f>SUM(H43+J43+L43+N43+P43+R43+T43+V43+X43+Z43)</f>
        <v>241</v>
      </c>
      <c r="AB43" s="7">
        <f>IF(AA43="",0,RANK(AA43,$AA$15:$AA$48,1))</f>
        <v>29</v>
      </c>
    </row>
    <row r="44" spans="1:28">
      <c r="A44" s="6" t="s">
        <v>75</v>
      </c>
      <c r="B44" s="6">
        <v>71174</v>
      </c>
      <c r="C44" s="6">
        <v>305131</v>
      </c>
      <c r="D44" s="6" t="s">
        <v>34</v>
      </c>
      <c r="E44" s="6">
        <v>71174</v>
      </c>
      <c r="F44" s="6" t="s">
        <v>45</v>
      </c>
      <c r="G44" s="38">
        <v>0.89470421924860566</v>
      </c>
      <c r="H44" s="7">
        <f>IF(G44="",0,RANK(G44,$G$15:$G$48,0))</f>
        <v>28</v>
      </c>
      <c r="I44" s="38">
        <v>0.89674862617254003</v>
      </c>
      <c r="J44" s="7">
        <f>IF(I44="",0,RANK(I44,$I$15:$I$48,0))</f>
        <v>24</v>
      </c>
      <c r="K44" s="38">
        <v>0.84908501668717251</v>
      </c>
      <c r="L44" s="7">
        <f>IF(K44="",0,RANK(K44,$K$15:$K$48,0))</f>
        <v>27</v>
      </c>
      <c r="M44" s="8">
        <v>-0.20885357548240643</v>
      </c>
      <c r="N44" s="7">
        <f>IF(M44="",0,RANK(M44,$M$15:$M$48,0))</f>
        <v>33</v>
      </c>
      <c r="O44" s="9">
        <v>-0.27327690447400238</v>
      </c>
      <c r="P44" s="7">
        <f>IF(O44="",0,RANK(O44,$O$15:$O$48,0))</f>
        <v>33</v>
      </c>
      <c r="Q44" s="1">
        <v>90</v>
      </c>
      <c r="R44" s="7">
        <f>IF(Q44="",0,RANK(Q44,$Q$15:$Q$48,0))</f>
        <v>30</v>
      </c>
      <c r="S44" s="31">
        <v>0.3300000000000054</v>
      </c>
      <c r="T44" s="7">
        <f>IF(S44="",0,RANK(S44,$S$15:$S$48,1))</f>
        <v>19</v>
      </c>
      <c r="U44" s="9">
        <v>0.83272283272283276</v>
      </c>
      <c r="V44" s="7">
        <f>IF(U44="",0,RANK(U44,$U$15:$U$48,0))</f>
        <v>32</v>
      </c>
      <c r="W44" s="152">
        <v>4</v>
      </c>
      <c r="X44" s="7">
        <f>IF(W44="",0,RANK(W44,$W$15:$W$48,0))</f>
        <v>9</v>
      </c>
      <c r="Y44" s="2">
        <v>0</v>
      </c>
      <c r="Z44" s="7">
        <f>IF(Y44="",0,RANK(Y44,$Y$15:$Y$48,0))</f>
        <v>13</v>
      </c>
      <c r="AA44" s="10">
        <f>SUM(H44+J44+L44+N44+P44+R44+T44+V44+X44+Z44)</f>
        <v>248</v>
      </c>
      <c r="AB44" s="7">
        <f>IF(AA44="",0,RANK(AA44,$AA$15:$AA$48,1))</f>
        <v>30</v>
      </c>
    </row>
    <row r="45" spans="1:28">
      <c r="A45" s="6" t="s">
        <v>77</v>
      </c>
      <c r="B45" s="6">
        <v>71139</v>
      </c>
      <c r="C45" s="6">
        <v>172115</v>
      </c>
      <c r="D45" s="6" t="s">
        <v>27</v>
      </c>
      <c r="E45" s="6">
        <v>71139</v>
      </c>
      <c r="F45" s="6" t="s">
        <v>56</v>
      </c>
      <c r="G45" s="38">
        <v>0.82576690428957833</v>
      </c>
      <c r="H45" s="7">
        <f>IF(G45="",0,RANK(G45,$G$15:$G$48,0))</f>
        <v>30</v>
      </c>
      <c r="I45" s="38">
        <v>0.80020834902226579</v>
      </c>
      <c r="J45" s="7">
        <f>IF(I45="",0,RANK(I45,$I$15:$I$48,0))</f>
        <v>31</v>
      </c>
      <c r="K45" s="38">
        <v>0.8948012068647011</v>
      </c>
      <c r="L45" s="7">
        <f>IF(K45="",0,RANK(K45,$K$15:$K$48,0))</f>
        <v>22</v>
      </c>
      <c r="M45" s="8">
        <v>-3.2311516155758127E-2</v>
      </c>
      <c r="N45" s="7">
        <f>IF(M45="",0,RANK(M45,$M$15:$M$48,0))</f>
        <v>19</v>
      </c>
      <c r="O45" s="9">
        <v>-0.17571884984025554</v>
      </c>
      <c r="P45" s="7">
        <f>IF(O45="",0,RANK(O45,$O$15:$O$48,0))</f>
        <v>31</v>
      </c>
      <c r="Q45" s="1">
        <v>-59</v>
      </c>
      <c r="R45" s="7">
        <f>IF(Q45="",0,RANK(Q45,$Q$15:$Q$48,0))</f>
        <v>34</v>
      </c>
      <c r="S45" s="31">
        <v>0.53999999999999915</v>
      </c>
      <c r="T45" s="7">
        <f>IF(S45="",0,RANK(S45,$S$15:$S$48,1))</f>
        <v>20</v>
      </c>
      <c r="U45" s="9">
        <v>0.69739952718676124</v>
      </c>
      <c r="V45" s="7">
        <f>IF(U45="",0,RANK(U45,$U$15:$U$48,0))</f>
        <v>33</v>
      </c>
      <c r="W45" s="152">
        <v>-3</v>
      </c>
      <c r="X45" s="7">
        <f>IF(W45="",0,RANK(W45,$W$15:$W$48,0))</f>
        <v>31</v>
      </c>
      <c r="Y45" s="2">
        <v>1</v>
      </c>
      <c r="Z45" s="7">
        <f>IF(Y45="",0,RANK(Y45,$Y$15:$Y$48,0))</f>
        <v>4</v>
      </c>
      <c r="AA45" s="10">
        <f>SUM(H45+J45+L45+N45+P45+R45+T45+V45+X45+Z45)</f>
        <v>255</v>
      </c>
      <c r="AB45" s="7">
        <f>IF(AA45="",0,RANK(AA45,$AA$15:$AA$48,1))</f>
        <v>31</v>
      </c>
    </row>
    <row r="46" spans="1:28">
      <c r="A46" s="6" t="s">
        <v>76</v>
      </c>
      <c r="B46" s="6">
        <v>71602</v>
      </c>
      <c r="C46" s="6">
        <v>300602</v>
      </c>
      <c r="D46" s="6" t="s">
        <v>36</v>
      </c>
      <c r="E46" s="6">
        <v>71602</v>
      </c>
      <c r="F46" s="6" t="s">
        <v>58</v>
      </c>
      <c r="G46" s="38">
        <v>0.80398932447564497</v>
      </c>
      <c r="H46" s="7">
        <f>IF(G46="",0,RANK(G46,$G$15:$G$48,0))</f>
        <v>31</v>
      </c>
      <c r="I46" s="38">
        <v>0.9352390264292999</v>
      </c>
      <c r="J46" s="7">
        <f>IF(I46="",0,RANK(I46,$I$15:$I$48,0))</f>
        <v>20</v>
      </c>
      <c r="K46" s="38">
        <v>0.52671694537067593</v>
      </c>
      <c r="L46" s="7">
        <f>IF(K46="",0,RANK(K46,$K$15:$K$48,0))</f>
        <v>34</v>
      </c>
      <c r="M46" s="8">
        <v>-2.6694045174537905E-2</v>
      </c>
      <c r="N46" s="7">
        <f>IF(M46="",0,RANK(M46,$M$15:$M$48,0))</f>
        <v>17</v>
      </c>
      <c r="O46" s="9">
        <v>-8.399366085578451E-2</v>
      </c>
      <c r="P46" s="7">
        <f>IF(O46="",0,RANK(O46,$O$15:$O$48,0))</f>
        <v>22</v>
      </c>
      <c r="Q46" s="1">
        <v>215</v>
      </c>
      <c r="R46" s="7">
        <f>IF(Q46="",0,RANK(Q46,$Q$15:$Q$48,0))</f>
        <v>20</v>
      </c>
      <c r="S46" s="31">
        <v>11.969999999999999</v>
      </c>
      <c r="T46" s="7">
        <f>IF(S46="",0,RANK(S46,$S$15:$S$48,1))</f>
        <v>33</v>
      </c>
      <c r="U46" s="9">
        <v>0.88198757763975155</v>
      </c>
      <c r="V46" s="7">
        <f>IF(U46="",0,RANK(U46,$U$15:$U$48,0))</f>
        <v>30</v>
      </c>
      <c r="W46" s="152">
        <v>-5</v>
      </c>
      <c r="X46" s="7">
        <f>IF(W46="",0,RANK(W46,$W$15:$W$48,0))</f>
        <v>34</v>
      </c>
      <c r="Y46" s="2">
        <v>-1</v>
      </c>
      <c r="Z46" s="7">
        <f>IF(Y46="",0,RANK(Y46,$Y$15:$Y$48,0))</f>
        <v>19</v>
      </c>
      <c r="AA46" s="10">
        <f>SUM(H46+J46+L46+N46+P46+R46+T46+V46+X46+Z46)</f>
        <v>260</v>
      </c>
      <c r="AB46" s="7">
        <f>IF(AA46="",0,RANK(AA46,$AA$15:$AA$48,1))</f>
        <v>32</v>
      </c>
    </row>
    <row r="47" spans="1:28">
      <c r="A47" s="6" t="s">
        <v>78</v>
      </c>
      <c r="B47" s="6">
        <v>71662</v>
      </c>
      <c r="C47" s="6">
        <v>301703</v>
      </c>
      <c r="D47" s="6" t="s">
        <v>21</v>
      </c>
      <c r="E47" s="6">
        <v>71662</v>
      </c>
      <c r="F47" s="6" t="s">
        <v>53</v>
      </c>
      <c r="G47" s="38">
        <v>0.59804233332594692</v>
      </c>
      <c r="H47" s="7">
        <f>IF(G47="",0,RANK(G47,$G$15:$G$48,0))</f>
        <v>34</v>
      </c>
      <c r="I47" s="38">
        <v>0.5300240289500735</v>
      </c>
      <c r="J47" s="7">
        <f>IF(I47="",0,RANK(I47,$I$15:$I$48,0))</f>
        <v>34</v>
      </c>
      <c r="K47" s="38">
        <v>0.84351295772343504</v>
      </c>
      <c r="L47" s="7">
        <f>IF(K47="",0,RANK(K47,$K$15:$K$48,0))</f>
        <v>28</v>
      </c>
      <c r="M47" s="8">
        <v>-0.10196326789107027</v>
      </c>
      <c r="N47" s="7">
        <f>IF(M47="",0,RANK(M47,$M$15:$M$48,0))</f>
        <v>29</v>
      </c>
      <c r="O47" s="9">
        <v>-0.11741424802110814</v>
      </c>
      <c r="P47" s="7">
        <f>IF(O47="",0,RANK(O47,$O$15:$O$48,0))</f>
        <v>28</v>
      </c>
      <c r="Q47" s="1">
        <v>73</v>
      </c>
      <c r="R47" s="7">
        <f>IF(Q47="",0,RANK(Q47,$Q$15:$Q$48,0))</f>
        <v>31</v>
      </c>
      <c r="S47" s="31">
        <v>-17.349999999999994</v>
      </c>
      <c r="T47" s="7">
        <f>IF(S47="",0,RANK(S47,$S$15:$S$48,1))</f>
        <v>1</v>
      </c>
      <c r="U47" s="9">
        <v>1.1734317343173433</v>
      </c>
      <c r="V47" s="7">
        <f>IF(U47="",0,RANK(U47,$U$15:$U$48,0))</f>
        <v>21</v>
      </c>
      <c r="W47" s="152">
        <v>-1</v>
      </c>
      <c r="X47" s="7">
        <f>IF(W47="",0,RANK(W47,$W$15:$W$48,0))</f>
        <v>25</v>
      </c>
      <c r="Y47" s="2">
        <v>-3</v>
      </c>
      <c r="Z47" s="7">
        <f>IF(Y47="",0,RANK(Y47,$Y$15:$Y$48,0))</f>
        <v>33</v>
      </c>
      <c r="AA47" s="10">
        <f>SUM(H47+J47+L47+N47+P47+R47+T47+V47+X47+Z47)</f>
        <v>264</v>
      </c>
      <c r="AB47" s="7">
        <f>IF(AA47="",0,RANK(AA47,$AA$15:$AA$48,1))</f>
        <v>33</v>
      </c>
    </row>
    <row r="48" spans="1:28">
      <c r="A48" s="6" t="s">
        <v>77</v>
      </c>
      <c r="B48" s="6">
        <v>71188</v>
      </c>
      <c r="C48" s="6">
        <v>304393</v>
      </c>
      <c r="D48" s="6" t="s">
        <v>9</v>
      </c>
      <c r="E48" s="6">
        <v>71188</v>
      </c>
      <c r="F48" s="6" t="s">
        <v>46</v>
      </c>
      <c r="G48" s="38">
        <v>0.69565886584654479</v>
      </c>
      <c r="H48" s="7">
        <f>IF(G48="",0,RANK(G48,$G$15:$G$48,0))</f>
        <v>33</v>
      </c>
      <c r="I48" s="38">
        <v>0.64903607328928647</v>
      </c>
      <c r="J48" s="7">
        <f>IF(I48="",0,RANK(I48,$I$15:$I$48,0))</f>
        <v>33</v>
      </c>
      <c r="K48" s="38">
        <v>0.80290135876839885</v>
      </c>
      <c r="L48" s="7">
        <f>IF(K48="",0,RANK(K48,$K$15:$K$48,0))</f>
        <v>30</v>
      </c>
      <c r="M48" s="8">
        <v>-4.7895500725689419E-2</v>
      </c>
      <c r="N48" s="7">
        <f>IF(M48="",0,RANK(M48,$M$15:$M$48,0))</f>
        <v>23</v>
      </c>
      <c r="O48" s="9">
        <v>-5.9829059829059943E-2</v>
      </c>
      <c r="P48" s="7">
        <f>IF(O48="",0,RANK(O48,$O$15:$O$48,0))</f>
        <v>16</v>
      </c>
      <c r="Q48" s="1">
        <v>-39</v>
      </c>
      <c r="R48" s="7">
        <f>IF(Q48="",0,RANK(Q48,$Q$15:$Q$48,0))</f>
        <v>33</v>
      </c>
      <c r="S48" s="31">
        <v>14.649999999999991</v>
      </c>
      <c r="T48" s="7">
        <f>IF(S48="",0,RANK(S48,$S$15:$S$48,1))</f>
        <v>34</v>
      </c>
      <c r="U48" s="9">
        <v>0.65023847376788557</v>
      </c>
      <c r="V48" s="7">
        <f>IF(U48="",0,RANK(U48,$U$15:$U$48,0))</f>
        <v>34</v>
      </c>
      <c r="W48" s="152">
        <v>-2</v>
      </c>
      <c r="X48" s="7">
        <f>IF(W48="",0,RANK(W48,$W$15:$W$48,0))</f>
        <v>27</v>
      </c>
      <c r="Y48" s="2">
        <v>-1</v>
      </c>
      <c r="Z48" s="7">
        <f>IF(Y48="",0,RANK(Y48,$Y$15:$Y$48,0))</f>
        <v>19</v>
      </c>
      <c r="AA48" s="10">
        <f>SUM(H48+J48+L48+N48+P48+R48+T48+V48+X48+Z48)</f>
        <v>282</v>
      </c>
      <c r="AB48" s="7">
        <f>IF(AA48="",0,RANK(AA48,$AA$15:$AA$48,1))</f>
        <v>34</v>
      </c>
    </row>
  </sheetData>
  <autoFilter ref="A14:AB14" xr:uid="{07CDC238-8A3A-4421-B5C9-028D738F5EE5}">
    <sortState xmlns:xlrd2="http://schemas.microsoft.com/office/spreadsheetml/2017/richdata2" ref="A15:AB48">
      <sortCondition ref="AB14"/>
    </sortState>
  </autoFilter>
  <mergeCells count="3">
    <mergeCell ref="W12:Y13"/>
    <mergeCell ref="Q12:V13"/>
    <mergeCell ref="G12:P13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FB68-8EC9-4E83-A15F-B38D83F7A804}">
  <dimension ref="A1:BS70"/>
  <sheetViews>
    <sheetView topLeftCell="AX1" workbookViewId="0">
      <selection activeCell="A26" sqref="A26:XFD26"/>
    </sheetView>
  </sheetViews>
  <sheetFormatPr baseColWidth="10" defaultColWidth="7.28515625" defaultRowHeight="13.5" customHeight="1"/>
  <cols>
    <col min="1" max="1" width="5.7109375" style="65" bestFit="1" customWidth="1"/>
    <col min="2" max="3" width="12.5703125" style="65" bestFit="1" customWidth="1"/>
    <col min="4" max="4" width="7" style="65" bestFit="1" customWidth="1"/>
    <col min="5" max="5" width="8.5703125" style="65" bestFit="1" customWidth="1"/>
    <col min="6" max="6" width="7" style="65" bestFit="1" customWidth="1"/>
    <col min="7" max="7" width="37.42578125" style="65" bestFit="1" customWidth="1"/>
    <col min="8" max="8" width="15.5703125" style="65" bestFit="1" customWidth="1"/>
    <col min="9" max="9" width="11.5703125" style="65" bestFit="1" customWidth="1"/>
    <col min="10" max="10" width="12.42578125" style="65" customWidth="1"/>
    <col min="11" max="11" width="12.140625" style="65" bestFit="1" customWidth="1"/>
    <col min="12" max="12" width="11.7109375" style="65" bestFit="1" customWidth="1"/>
    <col min="13" max="13" width="14.85546875" style="65" bestFit="1" customWidth="1"/>
    <col min="14" max="14" width="12.140625" style="65" bestFit="1" customWidth="1"/>
    <col min="15" max="15" width="13.28515625" style="65" bestFit="1" customWidth="1"/>
    <col min="16" max="17" width="12.140625" style="65" bestFit="1" customWidth="1"/>
    <col min="18" max="18" width="11.7109375" style="65" bestFit="1" customWidth="1"/>
    <col min="19" max="19" width="14.85546875" style="65" bestFit="1" customWidth="1"/>
    <col min="20" max="20" width="12.140625" style="65" bestFit="1" customWidth="1"/>
    <col min="21" max="21" width="13.28515625" style="65" bestFit="1" customWidth="1"/>
    <col min="22" max="22" width="12.42578125" style="65" bestFit="1" customWidth="1"/>
    <col min="23" max="23" width="12.140625" style="65" bestFit="1" customWidth="1"/>
    <col min="24" max="24" width="11.7109375" style="65" bestFit="1" customWidth="1"/>
    <col min="25" max="25" width="15" style="65" bestFit="1" customWidth="1"/>
    <col min="26" max="26" width="12.140625" style="65" bestFit="1" customWidth="1"/>
    <col min="27" max="27" width="13.28515625" style="65" bestFit="1" customWidth="1"/>
    <col min="28" max="29" width="12.140625" style="65" bestFit="1" customWidth="1"/>
    <col min="30" max="30" width="11.7109375" style="65" bestFit="1" customWidth="1"/>
    <col min="31" max="31" width="16" style="65" bestFit="1" customWidth="1"/>
    <col min="32" max="32" width="12.140625" style="65" bestFit="1" customWidth="1"/>
    <col min="33" max="33" width="13.28515625" style="65" bestFit="1" customWidth="1"/>
    <col min="34" max="35" width="12.140625" style="65" bestFit="1" customWidth="1"/>
    <col min="36" max="36" width="11.7109375" style="65" bestFit="1" customWidth="1"/>
    <col min="37" max="37" width="11" style="65" bestFit="1" customWidth="1"/>
    <col min="38" max="39" width="12.140625" style="65" bestFit="1" customWidth="1"/>
    <col min="40" max="40" width="11.7109375" style="65" bestFit="1" customWidth="1"/>
    <col min="41" max="41" width="11" style="65" bestFit="1" customWidth="1"/>
    <col min="42" max="43" width="12.140625" style="65" bestFit="1" customWidth="1"/>
    <col min="44" max="44" width="11.7109375" style="65" bestFit="1" customWidth="1"/>
    <col min="45" max="45" width="11" style="65" bestFit="1" customWidth="1"/>
    <col min="46" max="47" width="12.140625" style="65" bestFit="1" customWidth="1"/>
    <col min="48" max="48" width="11.7109375" style="65" bestFit="1" customWidth="1"/>
    <col min="49" max="49" width="11" style="65" bestFit="1" customWidth="1"/>
    <col min="50" max="51" width="12.140625" style="65" bestFit="1" customWidth="1"/>
    <col min="52" max="52" width="11.7109375" style="65" bestFit="1" customWidth="1"/>
    <col min="53" max="53" width="11" style="65" bestFit="1" customWidth="1"/>
    <col min="54" max="55" width="12.140625" style="65" bestFit="1" customWidth="1"/>
    <col min="56" max="56" width="11.7109375" style="65" bestFit="1" customWidth="1"/>
    <col min="57" max="57" width="11" style="65" bestFit="1" customWidth="1"/>
    <col min="58" max="59" width="12.140625" style="65" bestFit="1" customWidth="1"/>
    <col min="60" max="60" width="11.7109375" style="65" bestFit="1" customWidth="1"/>
    <col min="61" max="61" width="11" style="65" bestFit="1" customWidth="1"/>
    <col min="62" max="62" width="7.28515625" style="65"/>
    <col min="63" max="64" width="12.140625" style="65" bestFit="1" customWidth="1"/>
    <col min="65" max="65" width="11.7109375" style="65" bestFit="1" customWidth="1"/>
    <col min="66" max="66" width="11" style="65" bestFit="1" customWidth="1"/>
    <col min="67" max="70" width="7.28515625" style="65"/>
    <col min="71" max="71" width="8.28515625" style="67" bestFit="1" customWidth="1"/>
    <col min="72" max="256" width="7.28515625" style="65"/>
    <col min="257" max="257" width="5.7109375" style="65" bestFit="1" customWidth="1"/>
    <col min="258" max="259" width="12.5703125" style="65" bestFit="1" customWidth="1"/>
    <col min="260" max="260" width="7" style="65" bestFit="1" customWidth="1"/>
    <col min="261" max="261" width="8.5703125" style="65" bestFit="1" customWidth="1"/>
    <col min="262" max="262" width="7" style="65" bestFit="1" customWidth="1"/>
    <col min="263" max="263" width="37.42578125" style="65" bestFit="1" customWidth="1"/>
    <col min="264" max="264" width="15.5703125" style="65" bestFit="1" customWidth="1"/>
    <col min="265" max="265" width="11.5703125" style="65" bestFit="1" customWidth="1"/>
    <col min="266" max="266" width="12.42578125" style="65" customWidth="1"/>
    <col min="267" max="267" width="12.140625" style="65" bestFit="1" customWidth="1"/>
    <col min="268" max="268" width="11.7109375" style="65" bestFit="1" customWidth="1"/>
    <col min="269" max="269" width="14.85546875" style="65" bestFit="1" customWidth="1"/>
    <col min="270" max="270" width="12.140625" style="65" bestFit="1" customWidth="1"/>
    <col min="271" max="271" width="13.28515625" style="65" bestFit="1" customWidth="1"/>
    <col min="272" max="273" width="12.140625" style="65" bestFit="1" customWidth="1"/>
    <col min="274" max="274" width="11.7109375" style="65" bestFit="1" customWidth="1"/>
    <col min="275" max="275" width="14.85546875" style="65" bestFit="1" customWidth="1"/>
    <col min="276" max="276" width="12.140625" style="65" bestFit="1" customWidth="1"/>
    <col min="277" max="277" width="13.28515625" style="65" bestFit="1" customWidth="1"/>
    <col min="278" max="278" width="12.42578125" style="65" bestFit="1" customWidth="1"/>
    <col min="279" max="279" width="12.140625" style="65" bestFit="1" customWidth="1"/>
    <col min="280" max="280" width="11.7109375" style="65" bestFit="1" customWidth="1"/>
    <col min="281" max="281" width="15" style="65" bestFit="1" customWidth="1"/>
    <col min="282" max="282" width="12.140625" style="65" bestFit="1" customWidth="1"/>
    <col min="283" max="283" width="13.28515625" style="65" bestFit="1" customWidth="1"/>
    <col min="284" max="285" width="12.140625" style="65" bestFit="1" customWidth="1"/>
    <col min="286" max="286" width="11.7109375" style="65" bestFit="1" customWidth="1"/>
    <col min="287" max="287" width="16" style="65" bestFit="1" customWidth="1"/>
    <col min="288" max="288" width="12.140625" style="65" bestFit="1" customWidth="1"/>
    <col min="289" max="289" width="13.28515625" style="65" bestFit="1" customWidth="1"/>
    <col min="290" max="291" width="12.140625" style="65" bestFit="1" customWidth="1"/>
    <col min="292" max="292" width="11.7109375" style="65" bestFit="1" customWidth="1"/>
    <col min="293" max="293" width="11" style="65" bestFit="1" customWidth="1"/>
    <col min="294" max="295" width="12.140625" style="65" bestFit="1" customWidth="1"/>
    <col min="296" max="296" width="11.7109375" style="65" bestFit="1" customWidth="1"/>
    <col min="297" max="297" width="11" style="65" bestFit="1" customWidth="1"/>
    <col min="298" max="299" width="12.140625" style="65" bestFit="1" customWidth="1"/>
    <col min="300" max="300" width="11.7109375" style="65" bestFit="1" customWidth="1"/>
    <col min="301" max="301" width="11" style="65" bestFit="1" customWidth="1"/>
    <col min="302" max="303" width="12.140625" style="65" bestFit="1" customWidth="1"/>
    <col min="304" max="304" width="11.7109375" style="65" bestFit="1" customWidth="1"/>
    <col min="305" max="305" width="11" style="65" bestFit="1" customWidth="1"/>
    <col min="306" max="307" width="12.140625" style="65" bestFit="1" customWidth="1"/>
    <col min="308" max="308" width="11.7109375" style="65" bestFit="1" customWidth="1"/>
    <col min="309" max="309" width="11" style="65" bestFit="1" customWidth="1"/>
    <col min="310" max="311" width="12.140625" style="65" bestFit="1" customWidth="1"/>
    <col min="312" max="312" width="11.7109375" style="65" bestFit="1" customWidth="1"/>
    <col min="313" max="313" width="11" style="65" bestFit="1" customWidth="1"/>
    <col min="314" max="315" width="12.140625" style="65" bestFit="1" customWidth="1"/>
    <col min="316" max="316" width="11.7109375" style="65" bestFit="1" customWidth="1"/>
    <col min="317" max="317" width="11" style="65" bestFit="1" customWidth="1"/>
    <col min="318" max="318" width="7.28515625" style="65"/>
    <col min="319" max="320" width="12.140625" style="65" bestFit="1" customWidth="1"/>
    <col min="321" max="321" width="11.7109375" style="65" bestFit="1" customWidth="1"/>
    <col min="322" max="322" width="11" style="65" bestFit="1" customWidth="1"/>
    <col min="323" max="326" width="7.28515625" style="65"/>
    <col min="327" max="327" width="8.28515625" style="65" bestFit="1" customWidth="1"/>
    <col min="328" max="512" width="7.28515625" style="65"/>
    <col min="513" max="513" width="5.7109375" style="65" bestFit="1" customWidth="1"/>
    <col min="514" max="515" width="12.5703125" style="65" bestFit="1" customWidth="1"/>
    <col min="516" max="516" width="7" style="65" bestFit="1" customWidth="1"/>
    <col min="517" max="517" width="8.5703125" style="65" bestFit="1" customWidth="1"/>
    <col min="518" max="518" width="7" style="65" bestFit="1" customWidth="1"/>
    <col min="519" max="519" width="37.42578125" style="65" bestFit="1" customWidth="1"/>
    <col min="520" max="520" width="15.5703125" style="65" bestFit="1" customWidth="1"/>
    <col min="521" max="521" width="11.5703125" style="65" bestFit="1" customWidth="1"/>
    <col min="522" max="522" width="12.42578125" style="65" customWidth="1"/>
    <col min="523" max="523" width="12.140625" style="65" bestFit="1" customWidth="1"/>
    <col min="524" max="524" width="11.7109375" style="65" bestFit="1" customWidth="1"/>
    <col min="525" max="525" width="14.85546875" style="65" bestFit="1" customWidth="1"/>
    <col min="526" max="526" width="12.140625" style="65" bestFit="1" customWidth="1"/>
    <col min="527" max="527" width="13.28515625" style="65" bestFit="1" customWidth="1"/>
    <col min="528" max="529" width="12.140625" style="65" bestFit="1" customWidth="1"/>
    <col min="530" max="530" width="11.7109375" style="65" bestFit="1" customWidth="1"/>
    <col min="531" max="531" width="14.85546875" style="65" bestFit="1" customWidth="1"/>
    <col min="532" max="532" width="12.140625" style="65" bestFit="1" customWidth="1"/>
    <col min="533" max="533" width="13.28515625" style="65" bestFit="1" customWidth="1"/>
    <col min="534" max="534" width="12.42578125" style="65" bestFit="1" customWidth="1"/>
    <col min="535" max="535" width="12.140625" style="65" bestFit="1" customWidth="1"/>
    <col min="536" max="536" width="11.7109375" style="65" bestFit="1" customWidth="1"/>
    <col min="537" max="537" width="15" style="65" bestFit="1" customWidth="1"/>
    <col min="538" max="538" width="12.140625" style="65" bestFit="1" customWidth="1"/>
    <col min="539" max="539" width="13.28515625" style="65" bestFit="1" customWidth="1"/>
    <col min="540" max="541" width="12.140625" style="65" bestFit="1" customWidth="1"/>
    <col min="542" max="542" width="11.7109375" style="65" bestFit="1" customWidth="1"/>
    <col min="543" max="543" width="16" style="65" bestFit="1" customWidth="1"/>
    <col min="544" max="544" width="12.140625" style="65" bestFit="1" customWidth="1"/>
    <col min="545" max="545" width="13.28515625" style="65" bestFit="1" customWidth="1"/>
    <col min="546" max="547" width="12.140625" style="65" bestFit="1" customWidth="1"/>
    <col min="548" max="548" width="11.7109375" style="65" bestFit="1" customWidth="1"/>
    <col min="549" max="549" width="11" style="65" bestFit="1" customWidth="1"/>
    <col min="550" max="551" width="12.140625" style="65" bestFit="1" customWidth="1"/>
    <col min="552" max="552" width="11.7109375" style="65" bestFit="1" customWidth="1"/>
    <col min="553" max="553" width="11" style="65" bestFit="1" customWidth="1"/>
    <col min="554" max="555" width="12.140625" style="65" bestFit="1" customWidth="1"/>
    <col min="556" max="556" width="11.7109375" style="65" bestFit="1" customWidth="1"/>
    <col min="557" max="557" width="11" style="65" bestFit="1" customWidth="1"/>
    <col min="558" max="559" width="12.140625" style="65" bestFit="1" customWidth="1"/>
    <col min="560" max="560" width="11.7109375" style="65" bestFit="1" customWidth="1"/>
    <col min="561" max="561" width="11" style="65" bestFit="1" customWidth="1"/>
    <col min="562" max="563" width="12.140625" style="65" bestFit="1" customWidth="1"/>
    <col min="564" max="564" width="11.7109375" style="65" bestFit="1" customWidth="1"/>
    <col min="565" max="565" width="11" style="65" bestFit="1" customWidth="1"/>
    <col min="566" max="567" width="12.140625" style="65" bestFit="1" customWidth="1"/>
    <col min="568" max="568" width="11.7109375" style="65" bestFit="1" customWidth="1"/>
    <col min="569" max="569" width="11" style="65" bestFit="1" customWidth="1"/>
    <col min="570" max="571" width="12.140625" style="65" bestFit="1" customWidth="1"/>
    <col min="572" max="572" width="11.7109375" style="65" bestFit="1" customWidth="1"/>
    <col min="573" max="573" width="11" style="65" bestFit="1" customWidth="1"/>
    <col min="574" max="574" width="7.28515625" style="65"/>
    <col min="575" max="576" width="12.140625" style="65" bestFit="1" customWidth="1"/>
    <col min="577" max="577" width="11.7109375" style="65" bestFit="1" customWidth="1"/>
    <col min="578" max="578" width="11" style="65" bestFit="1" customWidth="1"/>
    <col min="579" max="582" width="7.28515625" style="65"/>
    <col min="583" max="583" width="8.28515625" style="65" bestFit="1" customWidth="1"/>
    <col min="584" max="768" width="7.28515625" style="65"/>
    <col min="769" max="769" width="5.7109375" style="65" bestFit="1" customWidth="1"/>
    <col min="770" max="771" width="12.5703125" style="65" bestFit="1" customWidth="1"/>
    <col min="772" max="772" width="7" style="65" bestFit="1" customWidth="1"/>
    <col min="773" max="773" width="8.5703125" style="65" bestFit="1" customWidth="1"/>
    <col min="774" max="774" width="7" style="65" bestFit="1" customWidth="1"/>
    <col min="775" max="775" width="37.42578125" style="65" bestFit="1" customWidth="1"/>
    <col min="776" max="776" width="15.5703125" style="65" bestFit="1" customWidth="1"/>
    <col min="777" max="777" width="11.5703125" style="65" bestFit="1" customWidth="1"/>
    <col min="778" max="778" width="12.42578125" style="65" customWidth="1"/>
    <col min="779" max="779" width="12.140625" style="65" bestFit="1" customWidth="1"/>
    <col min="780" max="780" width="11.7109375" style="65" bestFit="1" customWidth="1"/>
    <col min="781" max="781" width="14.85546875" style="65" bestFit="1" customWidth="1"/>
    <col min="782" max="782" width="12.140625" style="65" bestFit="1" customWidth="1"/>
    <col min="783" max="783" width="13.28515625" style="65" bestFit="1" customWidth="1"/>
    <col min="784" max="785" width="12.140625" style="65" bestFit="1" customWidth="1"/>
    <col min="786" max="786" width="11.7109375" style="65" bestFit="1" customWidth="1"/>
    <col min="787" max="787" width="14.85546875" style="65" bestFit="1" customWidth="1"/>
    <col min="788" max="788" width="12.140625" style="65" bestFit="1" customWidth="1"/>
    <col min="789" max="789" width="13.28515625" style="65" bestFit="1" customWidth="1"/>
    <col min="790" max="790" width="12.42578125" style="65" bestFit="1" customWidth="1"/>
    <col min="791" max="791" width="12.140625" style="65" bestFit="1" customWidth="1"/>
    <col min="792" max="792" width="11.7109375" style="65" bestFit="1" customWidth="1"/>
    <col min="793" max="793" width="15" style="65" bestFit="1" customWidth="1"/>
    <col min="794" max="794" width="12.140625" style="65" bestFit="1" customWidth="1"/>
    <col min="795" max="795" width="13.28515625" style="65" bestFit="1" customWidth="1"/>
    <col min="796" max="797" width="12.140625" style="65" bestFit="1" customWidth="1"/>
    <col min="798" max="798" width="11.7109375" style="65" bestFit="1" customWidth="1"/>
    <col min="799" max="799" width="16" style="65" bestFit="1" customWidth="1"/>
    <col min="800" max="800" width="12.140625" style="65" bestFit="1" customWidth="1"/>
    <col min="801" max="801" width="13.28515625" style="65" bestFit="1" customWidth="1"/>
    <col min="802" max="803" width="12.140625" style="65" bestFit="1" customWidth="1"/>
    <col min="804" max="804" width="11.7109375" style="65" bestFit="1" customWidth="1"/>
    <col min="805" max="805" width="11" style="65" bestFit="1" customWidth="1"/>
    <col min="806" max="807" width="12.140625" style="65" bestFit="1" customWidth="1"/>
    <col min="808" max="808" width="11.7109375" style="65" bestFit="1" customWidth="1"/>
    <col min="809" max="809" width="11" style="65" bestFit="1" customWidth="1"/>
    <col min="810" max="811" width="12.140625" style="65" bestFit="1" customWidth="1"/>
    <col min="812" max="812" width="11.7109375" style="65" bestFit="1" customWidth="1"/>
    <col min="813" max="813" width="11" style="65" bestFit="1" customWidth="1"/>
    <col min="814" max="815" width="12.140625" style="65" bestFit="1" customWidth="1"/>
    <col min="816" max="816" width="11.7109375" style="65" bestFit="1" customWidth="1"/>
    <col min="817" max="817" width="11" style="65" bestFit="1" customWidth="1"/>
    <col min="818" max="819" width="12.140625" style="65" bestFit="1" customWidth="1"/>
    <col min="820" max="820" width="11.7109375" style="65" bestFit="1" customWidth="1"/>
    <col min="821" max="821" width="11" style="65" bestFit="1" customWidth="1"/>
    <col min="822" max="823" width="12.140625" style="65" bestFit="1" customWidth="1"/>
    <col min="824" max="824" width="11.7109375" style="65" bestFit="1" customWidth="1"/>
    <col min="825" max="825" width="11" style="65" bestFit="1" customWidth="1"/>
    <col min="826" max="827" width="12.140625" style="65" bestFit="1" customWidth="1"/>
    <col min="828" max="828" width="11.7109375" style="65" bestFit="1" customWidth="1"/>
    <col min="829" max="829" width="11" style="65" bestFit="1" customWidth="1"/>
    <col min="830" max="830" width="7.28515625" style="65"/>
    <col min="831" max="832" width="12.140625" style="65" bestFit="1" customWidth="1"/>
    <col min="833" max="833" width="11.7109375" style="65" bestFit="1" customWidth="1"/>
    <col min="834" max="834" width="11" style="65" bestFit="1" customWidth="1"/>
    <col min="835" max="838" width="7.28515625" style="65"/>
    <col min="839" max="839" width="8.28515625" style="65" bestFit="1" customWidth="1"/>
    <col min="840" max="1024" width="7.28515625" style="65"/>
    <col min="1025" max="1025" width="5.7109375" style="65" bestFit="1" customWidth="1"/>
    <col min="1026" max="1027" width="12.5703125" style="65" bestFit="1" customWidth="1"/>
    <col min="1028" max="1028" width="7" style="65" bestFit="1" customWidth="1"/>
    <col min="1029" max="1029" width="8.5703125" style="65" bestFit="1" customWidth="1"/>
    <col min="1030" max="1030" width="7" style="65" bestFit="1" customWidth="1"/>
    <col min="1031" max="1031" width="37.42578125" style="65" bestFit="1" customWidth="1"/>
    <col min="1032" max="1032" width="15.5703125" style="65" bestFit="1" customWidth="1"/>
    <col min="1033" max="1033" width="11.5703125" style="65" bestFit="1" customWidth="1"/>
    <col min="1034" max="1034" width="12.42578125" style="65" customWidth="1"/>
    <col min="1035" max="1035" width="12.140625" style="65" bestFit="1" customWidth="1"/>
    <col min="1036" max="1036" width="11.7109375" style="65" bestFit="1" customWidth="1"/>
    <col min="1037" max="1037" width="14.85546875" style="65" bestFit="1" customWidth="1"/>
    <col min="1038" max="1038" width="12.140625" style="65" bestFit="1" customWidth="1"/>
    <col min="1039" max="1039" width="13.28515625" style="65" bestFit="1" customWidth="1"/>
    <col min="1040" max="1041" width="12.140625" style="65" bestFit="1" customWidth="1"/>
    <col min="1042" max="1042" width="11.7109375" style="65" bestFit="1" customWidth="1"/>
    <col min="1043" max="1043" width="14.85546875" style="65" bestFit="1" customWidth="1"/>
    <col min="1044" max="1044" width="12.140625" style="65" bestFit="1" customWidth="1"/>
    <col min="1045" max="1045" width="13.28515625" style="65" bestFit="1" customWidth="1"/>
    <col min="1046" max="1046" width="12.42578125" style="65" bestFit="1" customWidth="1"/>
    <col min="1047" max="1047" width="12.140625" style="65" bestFit="1" customWidth="1"/>
    <col min="1048" max="1048" width="11.7109375" style="65" bestFit="1" customWidth="1"/>
    <col min="1049" max="1049" width="15" style="65" bestFit="1" customWidth="1"/>
    <col min="1050" max="1050" width="12.140625" style="65" bestFit="1" customWidth="1"/>
    <col min="1051" max="1051" width="13.28515625" style="65" bestFit="1" customWidth="1"/>
    <col min="1052" max="1053" width="12.140625" style="65" bestFit="1" customWidth="1"/>
    <col min="1054" max="1054" width="11.7109375" style="65" bestFit="1" customWidth="1"/>
    <col min="1055" max="1055" width="16" style="65" bestFit="1" customWidth="1"/>
    <col min="1056" max="1056" width="12.140625" style="65" bestFit="1" customWidth="1"/>
    <col min="1057" max="1057" width="13.28515625" style="65" bestFit="1" customWidth="1"/>
    <col min="1058" max="1059" width="12.140625" style="65" bestFit="1" customWidth="1"/>
    <col min="1060" max="1060" width="11.7109375" style="65" bestFit="1" customWidth="1"/>
    <col min="1061" max="1061" width="11" style="65" bestFit="1" customWidth="1"/>
    <col min="1062" max="1063" width="12.140625" style="65" bestFit="1" customWidth="1"/>
    <col min="1064" max="1064" width="11.7109375" style="65" bestFit="1" customWidth="1"/>
    <col min="1065" max="1065" width="11" style="65" bestFit="1" customWidth="1"/>
    <col min="1066" max="1067" width="12.140625" style="65" bestFit="1" customWidth="1"/>
    <col min="1068" max="1068" width="11.7109375" style="65" bestFit="1" customWidth="1"/>
    <col min="1069" max="1069" width="11" style="65" bestFit="1" customWidth="1"/>
    <col min="1070" max="1071" width="12.140625" style="65" bestFit="1" customWidth="1"/>
    <col min="1072" max="1072" width="11.7109375" style="65" bestFit="1" customWidth="1"/>
    <col min="1073" max="1073" width="11" style="65" bestFit="1" customWidth="1"/>
    <col min="1074" max="1075" width="12.140625" style="65" bestFit="1" customWidth="1"/>
    <col min="1076" max="1076" width="11.7109375" style="65" bestFit="1" customWidth="1"/>
    <col min="1077" max="1077" width="11" style="65" bestFit="1" customWidth="1"/>
    <col min="1078" max="1079" width="12.140625" style="65" bestFit="1" customWidth="1"/>
    <col min="1080" max="1080" width="11.7109375" style="65" bestFit="1" customWidth="1"/>
    <col min="1081" max="1081" width="11" style="65" bestFit="1" customWidth="1"/>
    <col min="1082" max="1083" width="12.140625" style="65" bestFit="1" customWidth="1"/>
    <col min="1084" max="1084" width="11.7109375" style="65" bestFit="1" customWidth="1"/>
    <col min="1085" max="1085" width="11" style="65" bestFit="1" customWidth="1"/>
    <col min="1086" max="1086" width="7.28515625" style="65"/>
    <col min="1087" max="1088" width="12.140625" style="65" bestFit="1" customWidth="1"/>
    <col min="1089" max="1089" width="11.7109375" style="65" bestFit="1" customWidth="1"/>
    <col min="1090" max="1090" width="11" style="65" bestFit="1" customWidth="1"/>
    <col min="1091" max="1094" width="7.28515625" style="65"/>
    <col min="1095" max="1095" width="8.28515625" style="65" bestFit="1" customWidth="1"/>
    <col min="1096" max="1280" width="7.28515625" style="65"/>
    <col min="1281" max="1281" width="5.7109375" style="65" bestFit="1" customWidth="1"/>
    <col min="1282" max="1283" width="12.5703125" style="65" bestFit="1" customWidth="1"/>
    <col min="1284" max="1284" width="7" style="65" bestFit="1" customWidth="1"/>
    <col min="1285" max="1285" width="8.5703125" style="65" bestFit="1" customWidth="1"/>
    <col min="1286" max="1286" width="7" style="65" bestFit="1" customWidth="1"/>
    <col min="1287" max="1287" width="37.42578125" style="65" bestFit="1" customWidth="1"/>
    <col min="1288" max="1288" width="15.5703125" style="65" bestFit="1" customWidth="1"/>
    <col min="1289" max="1289" width="11.5703125" style="65" bestFit="1" customWidth="1"/>
    <col min="1290" max="1290" width="12.42578125" style="65" customWidth="1"/>
    <col min="1291" max="1291" width="12.140625" style="65" bestFit="1" customWidth="1"/>
    <col min="1292" max="1292" width="11.7109375" style="65" bestFit="1" customWidth="1"/>
    <col min="1293" max="1293" width="14.85546875" style="65" bestFit="1" customWidth="1"/>
    <col min="1294" max="1294" width="12.140625" style="65" bestFit="1" customWidth="1"/>
    <col min="1295" max="1295" width="13.28515625" style="65" bestFit="1" customWidth="1"/>
    <col min="1296" max="1297" width="12.140625" style="65" bestFit="1" customWidth="1"/>
    <col min="1298" max="1298" width="11.7109375" style="65" bestFit="1" customWidth="1"/>
    <col min="1299" max="1299" width="14.85546875" style="65" bestFit="1" customWidth="1"/>
    <col min="1300" max="1300" width="12.140625" style="65" bestFit="1" customWidth="1"/>
    <col min="1301" max="1301" width="13.28515625" style="65" bestFit="1" customWidth="1"/>
    <col min="1302" max="1302" width="12.42578125" style="65" bestFit="1" customWidth="1"/>
    <col min="1303" max="1303" width="12.140625" style="65" bestFit="1" customWidth="1"/>
    <col min="1304" max="1304" width="11.7109375" style="65" bestFit="1" customWidth="1"/>
    <col min="1305" max="1305" width="15" style="65" bestFit="1" customWidth="1"/>
    <col min="1306" max="1306" width="12.140625" style="65" bestFit="1" customWidth="1"/>
    <col min="1307" max="1307" width="13.28515625" style="65" bestFit="1" customWidth="1"/>
    <col min="1308" max="1309" width="12.140625" style="65" bestFit="1" customWidth="1"/>
    <col min="1310" max="1310" width="11.7109375" style="65" bestFit="1" customWidth="1"/>
    <col min="1311" max="1311" width="16" style="65" bestFit="1" customWidth="1"/>
    <col min="1312" max="1312" width="12.140625" style="65" bestFit="1" customWidth="1"/>
    <col min="1313" max="1313" width="13.28515625" style="65" bestFit="1" customWidth="1"/>
    <col min="1314" max="1315" width="12.140625" style="65" bestFit="1" customWidth="1"/>
    <col min="1316" max="1316" width="11.7109375" style="65" bestFit="1" customWidth="1"/>
    <col min="1317" max="1317" width="11" style="65" bestFit="1" customWidth="1"/>
    <col min="1318" max="1319" width="12.140625" style="65" bestFit="1" customWidth="1"/>
    <col min="1320" max="1320" width="11.7109375" style="65" bestFit="1" customWidth="1"/>
    <col min="1321" max="1321" width="11" style="65" bestFit="1" customWidth="1"/>
    <col min="1322" max="1323" width="12.140625" style="65" bestFit="1" customWidth="1"/>
    <col min="1324" max="1324" width="11.7109375" style="65" bestFit="1" customWidth="1"/>
    <col min="1325" max="1325" width="11" style="65" bestFit="1" customWidth="1"/>
    <col min="1326" max="1327" width="12.140625" style="65" bestFit="1" customWidth="1"/>
    <col min="1328" max="1328" width="11.7109375" style="65" bestFit="1" customWidth="1"/>
    <col min="1329" max="1329" width="11" style="65" bestFit="1" customWidth="1"/>
    <col min="1330" max="1331" width="12.140625" style="65" bestFit="1" customWidth="1"/>
    <col min="1332" max="1332" width="11.7109375" style="65" bestFit="1" customWidth="1"/>
    <col min="1333" max="1333" width="11" style="65" bestFit="1" customWidth="1"/>
    <col min="1334" max="1335" width="12.140625" style="65" bestFit="1" customWidth="1"/>
    <col min="1336" max="1336" width="11.7109375" style="65" bestFit="1" customWidth="1"/>
    <col min="1337" max="1337" width="11" style="65" bestFit="1" customWidth="1"/>
    <col min="1338" max="1339" width="12.140625" style="65" bestFit="1" customWidth="1"/>
    <col min="1340" max="1340" width="11.7109375" style="65" bestFit="1" customWidth="1"/>
    <col min="1341" max="1341" width="11" style="65" bestFit="1" customWidth="1"/>
    <col min="1342" max="1342" width="7.28515625" style="65"/>
    <col min="1343" max="1344" width="12.140625" style="65" bestFit="1" customWidth="1"/>
    <col min="1345" max="1345" width="11.7109375" style="65" bestFit="1" customWidth="1"/>
    <col min="1346" max="1346" width="11" style="65" bestFit="1" customWidth="1"/>
    <col min="1347" max="1350" width="7.28515625" style="65"/>
    <col min="1351" max="1351" width="8.28515625" style="65" bestFit="1" customWidth="1"/>
    <col min="1352" max="1536" width="7.28515625" style="65"/>
    <col min="1537" max="1537" width="5.7109375" style="65" bestFit="1" customWidth="1"/>
    <col min="1538" max="1539" width="12.5703125" style="65" bestFit="1" customWidth="1"/>
    <col min="1540" max="1540" width="7" style="65" bestFit="1" customWidth="1"/>
    <col min="1541" max="1541" width="8.5703125" style="65" bestFit="1" customWidth="1"/>
    <col min="1542" max="1542" width="7" style="65" bestFit="1" customWidth="1"/>
    <col min="1543" max="1543" width="37.42578125" style="65" bestFit="1" customWidth="1"/>
    <col min="1544" max="1544" width="15.5703125" style="65" bestFit="1" customWidth="1"/>
    <col min="1545" max="1545" width="11.5703125" style="65" bestFit="1" customWidth="1"/>
    <col min="1546" max="1546" width="12.42578125" style="65" customWidth="1"/>
    <col min="1547" max="1547" width="12.140625" style="65" bestFit="1" customWidth="1"/>
    <col min="1548" max="1548" width="11.7109375" style="65" bestFit="1" customWidth="1"/>
    <col min="1549" max="1549" width="14.85546875" style="65" bestFit="1" customWidth="1"/>
    <col min="1550" max="1550" width="12.140625" style="65" bestFit="1" customWidth="1"/>
    <col min="1551" max="1551" width="13.28515625" style="65" bestFit="1" customWidth="1"/>
    <col min="1552" max="1553" width="12.140625" style="65" bestFit="1" customWidth="1"/>
    <col min="1554" max="1554" width="11.7109375" style="65" bestFit="1" customWidth="1"/>
    <col min="1555" max="1555" width="14.85546875" style="65" bestFit="1" customWidth="1"/>
    <col min="1556" max="1556" width="12.140625" style="65" bestFit="1" customWidth="1"/>
    <col min="1557" max="1557" width="13.28515625" style="65" bestFit="1" customWidth="1"/>
    <col min="1558" max="1558" width="12.42578125" style="65" bestFit="1" customWidth="1"/>
    <col min="1559" max="1559" width="12.140625" style="65" bestFit="1" customWidth="1"/>
    <col min="1560" max="1560" width="11.7109375" style="65" bestFit="1" customWidth="1"/>
    <col min="1561" max="1561" width="15" style="65" bestFit="1" customWidth="1"/>
    <col min="1562" max="1562" width="12.140625" style="65" bestFit="1" customWidth="1"/>
    <col min="1563" max="1563" width="13.28515625" style="65" bestFit="1" customWidth="1"/>
    <col min="1564" max="1565" width="12.140625" style="65" bestFit="1" customWidth="1"/>
    <col min="1566" max="1566" width="11.7109375" style="65" bestFit="1" customWidth="1"/>
    <col min="1567" max="1567" width="16" style="65" bestFit="1" customWidth="1"/>
    <col min="1568" max="1568" width="12.140625" style="65" bestFit="1" customWidth="1"/>
    <col min="1569" max="1569" width="13.28515625" style="65" bestFit="1" customWidth="1"/>
    <col min="1570" max="1571" width="12.140625" style="65" bestFit="1" customWidth="1"/>
    <col min="1572" max="1572" width="11.7109375" style="65" bestFit="1" customWidth="1"/>
    <col min="1573" max="1573" width="11" style="65" bestFit="1" customWidth="1"/>
    <col min="1574" max="1575" width="12.140625" style="65" bestFit="1" customWidth="1"/>
    <col min="1576" max="1576" width="11.7109375" style="65" bestFit="1" customWidth="1"/>
    <col min="1577" max="1577" width="11" style="65" bestFit="1" customWidth="1"/>
    <col min="1578" max="1579" width="12.140625" style="65" bestFit="1" customWidth="1"/>
    <col min="1580" max="1580" width="11.7109375" style="65" bestFit="1" customWidth="1"/>
    <col min="1581" max="1581" width="11" style="65" bestFit="1" customWidth="1"/>
    <col min="1582" max="1583" width="12.140625" style="65" bestFit="1" customWidth="1"/>
    <col min="1584" max="1584" width="11.7109375" style="65" bestFit="1" customWidth="1"/>
    <col min="1585" max="1585" width="11" style="65" bestFit="1" customWidth="1"/>
    <col min="1586" max="1587" width="12.140625" style="65" bestFit="1" customWidth="1"/>
    <col min="1588" max="1588" width="11.7109375" style="65" bestFit="1" customWidth="1"/>
    <col min="1589" max="1589" width="11" style="65" bestFit="1" customWidth="1"/>
    <col min="1590" max="1591" width="12.140625" style="65" bestFit="1" customWidth="1"/>
    <col min="1592" max="1592" width="11.7109375" style="65" bestFit="1" customWidth="1"/>
    <col min="1593" max="1593" width="11" style="65" bestFit="1" customWidth="1"/>
    <col min="1594" max="1595" width="12.140625" style="65" bestFit="1" customWidth="1"/>
    <col min="1596" max="1596" width="11.7109375" style="65" bestFit="1" customWidth="1"/>
    <col min="1597" max="1597" width="11" style="65" bestFit="1" customWidth="1"/>
    <col min="1598" max="1598" width="7.28515625" style="65"/>
    <col min="1599" max="1600" width="12.140625" style="65" bestFit="1" customWidth="1"/>
    <col min="1601" max="1601" width="11.7109375" style="65" bestFit="1" customWidth="1"/>
    <col min="1602" max="1602" width="11" style="65" bestFit="1" customWidth="1"/>
    <col min="1603" max="1606" width="7.28515625" style="65"/>
    <col min="1607" max="1607" width="8.28515625" style="65" bestFit="1" customWidth="1"/>
    <col min="1608" max="1792" width="7.28515625" style="65"/>
    <col min="1793" max="1793" width="5.7109375" style="65" bestFit="1" customWidth="1"/>
    <col min="1794" max="1795" width="12.5703125" style="65" bestFit="1" customWidth="1"/>
    <col min="1796" max="1796" width="7" style="65" bestFit="1" customWidth="1"/>
    <col min="1797" max="1797" width="8.5703125" style="65" bestFit="1" customWidth="1"/>
    <col min="1798" max="1798" width="7" style="65" bestFit="1" customWidth="1"/>
    <col min="1799" max="1799" width="37.42578125" style="65" bestFit="1" customWidth="1"/>
    <col min="1800" max="1800" width="15.5703125" style="65" bestFit="1" customWidth="1"/>
    <col min="1801" max="1801" width="11.5703125" style="65" bestFit="1" customWidth="1"/>
    <col min="1802" max="1802" width="12.42578125" style="65" customWidth="1"/>
    <col min="1803" max="1803" width="12.140625" style="65" bestFit="1" customWidth="1"/>
    <col min="1804" max="1804" width="11.7109375" style="65" bestFit="1" customWidth="1"/>
    <col min="1805" max="1805" width="14.85546875" style="65" bestFit="1" customWidth="1"/>
    <col min="1806" max="1806" width="12.140625" style="65" bestFit="1" customWidth="1"/>
    <col min="1807" max="1807" width="13.28515625" style="65" bestFit="1" customWidth="1"/>
    <col min="1808" max="1809" width="12.140625" style="65" bestFit="1" customWidth="1"/>
    <col min="1810" max="1810" width="11.7109375" style="65" bestFit="1" customWidth="1"/>
    <col min="1811" max="1811" width="14.85546875" style="65" bestFit="1" customWidth="1"/>
    <col min="1812" max="1812" width="12.140625" style="65" bestFit="1" customWidth="1"/>
    <col min="1813" max="1813" width="13.28515625" style="65" bestFit="1" customWidth="1"/>
    <col min="1814" max="1814" width="12.42578125" style="65" bestFit="1" customWidth="1"/>
    <col min="1815" max="1815" width="12.140625" style="65" bestFit="1" customWidth="1"/>
    <col min="1816" max="1816" width="11.7109375" style="65" bestFit="1" customWidth="1"/>
    <col min="1817" max="1817" width="15" style="65" bestFit="1" customWidth="1"/>
    <col min="1818" max="1818" width="12.140625" style="65" bestFit="1" customWidth="1"/>
    <col min="1819" max="1819" width="13.28515625" style="65" bestFit="1" customWidth="1"/>
    <col min="1820" max="1821" width="12.140625" style="65" bestFit="1" customWidth="1"/>
    <col min="1822" max="1822" width="11.7109375" style="65" bestFit="1" customWidth="1"/>
    <col min="1823" max="1823" width="16" style="65" bestFit="1" customWidth="1"/>
    <col min="1824" max="1824" width="12.140625" style="65" bestFit="1" customWidth="1"/>
    <col min="1825" max="1825" width="13.28515625" style="65" bestFit="1" customWidth="1"/>
    <col min="1826" max="1827" width="12.140625" style="65" bestFit="1" customWidth="1"/>
    <col min="1828" max="1828" width="11.7109375" style="65" bestFit="1" customWidth="1"/>
    <col min="1829" max="1829" width="11" style="65" bestFit="1" customWidth="1"/>
    <col min="1830" max="1831" width="12.140625" style="65" bestFit="1" customWidth="1"/>
    <col min="1832" max="1832" width="11.7109375" style="65" bestFit="1" customWidth="1"/>
    <col min="1833" max="1833" width="11" style="65" bestFit="1" customWidth="1"/>
    <col min="1834" max="1835" width="12.140625" style="65" bestFit="1" customWidth="1"/>
    <col min="1836" max="1836" width="11.7109375" style="65" bestFit="1" customWidth="1"/>
    <col min="1837" max="1837" width="11" style="65" bestFit="1" customWidth="1"/>
    <col min="1838" max="1839" width="12.140625" style="65" bestFit="1" customWidth="1"/>
    <col min="1840" max="1840" width="11.7109375" style="65" bestFit="1" customWidth="1"/>
    <col min="1841" max="1841" width="11" style="65" bestFit="1" customWidth="1"/>
    <col min="1842" max="1843" width="12.140625" style="65" bestFit="1" customWidth="1"/>
    <col min="1844" max="1844" width="11.7109375" style="65" bestFit="1" customWidth="1"/>
    <col min="1845" max="1845" width="11" style="65" bestFit="1" customWidth="1"/>
    <col min="1846" max="1847" width="12.140625" style="65" bestFit="1" customWidth="1"/>
    <col min="1848" max="1848" width="11.7109375" style="65" bestFit="1" customWidth="1"/>
    <col min="1849" max="1849" width="11" style="65" bestFit="1" customWidth="1"/>
    <col min="1850" max="1851" width="12.140625" style="65" bestFit="1" customWidth="1"/>
    <col min="1852" max="1852" width="11.7109375" style="65" bestFit="1" customWidth="1"/>
    <col min="1853" max="1853" width="11" style="65" bestFit="1" customWidth="1"/>
    <col min="1854" max="1854" width="7.28515625" style="65"/>
    <col min="1855" max="1856" width="12.140625" style="65" bestFit="1" customWidth="1"/>
    <col min="1857" max="1857" width="11.7109375" style="65" bestFit="1" customWidth="1"/>
    <col min="1858" max="1858" width="11" style="65" bestFit="1" customWidth="1"/>
    <col min="1859" max="1862" width="7.28515625" style="65"/>
    <col min="1863" max="1863" width="8.28515625" style="65" bestFit="1" customWidth="1"/>
    <col min="1864" max="2048" width="7.28515625" style="65"/>
    <col min="2049" max="2049" width="5.7109375" style="65" bestFit="1" customWidth="1"/>
    <col min="2050" max="2051" width="12.5703125" style="65" bestFit="1" customWidth="1"/>
    <col min="2052" max="2052" width="7" style="65" bestFit="1" customWidth="1"/>
    <col min="2053" max="2053" width="8.5703125" style="65" bestFit="1" customWidth="1"/>
    <col min="2054" max="2054" width="7" style="65" bestFit="1" customWidth="1"/>
    <col min="2055" max="2055" width="37.42578125" style="65" bestFit="1" customWidth="1"/>
    <col min="2056" max="2056" width="15.5703125" style="65" bestFit="1" customWidth="1"/>
    <col min="2057" max="2057" width="11.5703125" style="65" bestFit="1" customWidth="1"/>
    <col min="2058" max="2058" width="12.42578125" style="65" customWidth="1"/>
    <col min="2059" max="2059" width="12.140625" style="65" bestFit="1" customWidth="1"/>
    <col min="2060" max="2060" width="11.7109375" style="65" bestFit="1" customWidth="1"/>
    <col min="2061" max="2061" width="14.85546875" style="65" bestFit="1" customWidth="1"/>
    <col min="2062" max="2062" width="12.140625" style="65" bestFit="1" customWidth="1"/>
    <col min="2063" max="2063" width="13.28515625" style="65" bestFit="1" customWidth="1"/>
    <col min="2064" max="2065" width="12.140625" style="65" bestFit="1" customWidth="1"/>
    <col min="2066" max="2066" width="11.7109375" style="65" bestFit="1" customWidth="1"/>
    <col min="2067" max="2067" width="14.85546875" style="65" bestFit="1" customWidth="1"/>
    <col min="2068" max="2068" width="12.140625" style="65" bestFit="1" customWidth="1"/>
    <col min="2069" max="2069" width="13.28515625" style="65" bestFit="1" customWidth="1"/>
    <col min="2070" max="2070" width="12.42578125" style="65" bestFit="1" customWidth="1"/>
    <col min="2071" max="2071" width="12.140625" style="65" bestFit="1" customWidth="1"/>
    <col min="2072" max="2072" width="11.7109375" style="65" bestFit="1" customWidth="1"/>
    <col min="2073" max="2073" width="15" style="65" bestFit="1" customWidth="1"/>
    <col min="2074" max="2074" width="12.140625" style="65" bestFit="1" customWidth="1"/>
    <col min="2075" max="2075" width="13.28515625" style="65" bestFit="1" customWidth="1"/>
    <col min="2076" max="2077" width="12.140625" style="65" bestFit="1" customWidth="1"/>
    <col min="2078" max="2078" width="11.7109375" style="65" bestFit="1" customWidth="1"/>
    <col min="2079" max="2079" width="16" style="65" bestFit="1" customWidth="1"/>
    <col min="2080" max="2080" width="12.140625" style="65" bestFit="1" customWidth="1"/>
    <col min="2081" max="2081" width="13.28515625" style="65" bestFit="1" customWidth="1"/>
    <col min="2082" max="2083" width="12.140625" style="65" bestFit="1" customWidth="1"/>
    <col min="2084" max="2084" width="11.7109375" style="65" bestFit="1" customWidth="1"/>
    <col min="2085" max="2085" width="11" style="65" bestFit="1" customWidth="1"/>
    <col min="2086" max="2087" width="12.140625" style="65" bestFit="1" customWidth="1"/>
    <col min="2088" max="2088" width="11.7109375" style="65" bestFit="1" customWidth="1"/>
    <col min="2089" max="2089" width="11" style="65" bestFit="1" customWidth="1"/>
    <col min="2090" max="2091" width="12.140625" style="65" bestFit="1" customWidth="1"/>
    <col min="2092" max="2092" width="11.7109375" style="65" bestFit="1" customWidth="1"/>
    <col min="2093" max="2093" width="11" style="65" bestFit="1" customWidth="1"/>
    <col min="2094" max="2095" width="12.140625" style="65" bestFit="1" customWidth="1"/>
    <col min="2096" max="2096" width="11.7109375" style="65" bestFit="1" customWidth="1"/>
    <col min="2097" max="2097" width="11" style="65" bestFit="1" customWidth="1"/>
    <col min="2098" max="2099" width="12.140625" style="65" bestFit="1" customWidth="1"/>
    <col min="2100" max="2100" width="11.7109375" style="65" bestFit="1" customWidth="1"/>
    <col min="2101" max="2101" width="11" style="65" bestFit="1" customWidth="1"/>
    <col min="2102" max="2103" width="12.140625" style="65" bestFit="1" customWidth="1"/>
    <col min="2104" max="2104" width="11.7109375" style="65" bestFit="1" customWidth="1"/>
    <col min="2105" max="2105" width="11" style="65" bestFit="1" customWidth="1"/>
    <col min="2106" max="2107" width="12.140625" style="65" bestFit="1" customWidth="1"/>
    <col min="2108" max="2108" width="11.7109375" style="65" bestFit="1" customWidth="1"/>
    <col min="2109" max="2109" width="11" style="65" bestFit="1" customWidth="1"/>
    <col min="2110" max="2110" width="7.28515625" style="65"/>
    <col min="2111" max="2112" width="12.140625" style="65" bestFit="1" customWidth="1"/>
    <col min="2113" max="2113" width="11.7109375" style="65" bestFit="1" customWidth="1"/>
    <col min="2114" max="2114" width="11" style="65" bestFit="1" customWidth="1"/>
    <col min="2115" max="2118" width="7.28515625" style="65"/>
    <col min="2119" max="2119" width="8.28515625" style="65" bestFit="1" customWidth="1"/>
    <col min="2120" max="2304" width="7.28515625" style="65"/>
    <col min="2305" max="2305" width="5.7109375" style="65" bestFit="1" customWidth="1"/>
    <col min="2306" max="2307" width="12.5703125" style="65" bestFit="1" customWidth="1"/>
    <col min="2308" max="2308" width="7" style="65" bestFit="1" customWidth="1"/>
    <col min="2309" max="2309" width="8.5703125" style="65" bestFit="1" customWidth="1"/>
    <col min="2310" max="2310" width="7" style="65" bestFit="1" customWidth="1"/>
    <col min="2311" max="2311" width="37.42578125" style="65" bestFit="1" customWidth="1"/>
    <col min="2312" max="2312" width="15.5703125" style="65" bestFit="1" customWidth="1"/>
    <col min="2313" max="2313" width="11.5703125" style="65" bestFit="1" customWidth="1"/>
    <col min="2314" max="2314" width="12.42578125" style="65" customWidth="1"/>
    <col min="2315" max="2315" width="12.140625" style="65" bestFit="1" customWidth="1"/>
    <col min="2316" max="2316" width="11.7109375" style="65" bestFit="1" customWidth="1"/>
    <col min="2317" max="2317" width="14.85546875" style="65" bestFit="1" customWidth="1"/>
    <col min="2318" max="2318" width="12.140625" style="65" bestFit="1" customWidth="1"/>
    <col min="2319" max="2319" width="13.28515625" style="65" bestFit="1" customWidth="1"/>
    <col min="2320" max="2321" width="12.140625" style="65" bestFit="1" customWidth="1"/>
    <col min="2322" max="2322" width="11.7109375" style="65" bestFit="1" customWidth="1"/>
    <col min="2323" max="2323" width="14.85546875" style="65" bestFit="1" customWidth="1"/>
    <col min="2324" max="2324" width="12.140625" style="65" bestFit="1" customWidth="1"/>
    <col min="2325" max="2325" width="13.28515625" style="65" bestFit="1" customWidth="1"/>
    <col min="2326" max="2326" width="12.42578125" style="65" bestFit="1" customWidth="1"/>
    <col min="2327" max="2327" width="12.140625" style="65" bestFit="1" customWidth="1"/>
    <col min="2328" max="2328" width="11.7109375" style="65" bestFit="1" customWidth="1"/>
    <col min="2329" max="2329" width="15" style="65" bestFit="1" customWidth="1"/>
    <col min="2330" max="2330" width="12.140625" style="65" bestFit="1" customWidth="1"/>
    <col min="2331" max="2331" width="13.28515625" style="65" bestFit="1" customWidth="1"/>
    <col min="2332" max="2333" width="12.140625" style="65" bestFit="1" customWidth="1"/>
    <col min="2334" max="2334" width="11.7109375" style="65" bestFit="1" customWidth="1"/>
    <col min="2335" max="2335" width="16" style="65" bestFit="1" customWidth="1"/>
    <col min="2336" max="2336" width="12.140625" style="65" bestFit="1" customWidth="1"/>
    <col min="2337" max="2337" width="13.28515625" style="65" bestFit="1" customWidth="1"/>
    <col min="2338" max="2339" width="12.140625" style="65" bestFit="1" customWidth="1"/>
    <col min="2340" max="2340" width="11.7109375" style="65" bestFit="1" customWidth="1"/>
    <col min="2341" max="2341" width="11" style="65" bestFit="1" customWidth="1"/>
    <col min="2342" max="2343" width="12.140625" style="65" bestFit="1" customWidth="1"/>
    <col min="2344" max="2344" width="11.7109375" style="65" bestFit="1" customWidth="1"/>
    <col min="2345" max="2345" width="11" style="65" bestFit="1" customWidth="1"/>
    <col min="2346" max="2347" width="12.140625" style="65" bestFit="1" customWidth="1"/>
    <col min="2348" max="2348" width="11.7109375" style="65" bestFit="1" customWidth="1"/>
    <col min="2349" max="2349" width="11" style="65" bestFit="1" customWidth="1"/>
    <col min="2350" max="2351" width="12.140625" style="65" bestFit="1" customWidth="1"/>
    <col min="2352" max="2352" width="11.7109375" style="65" bestFit="1" customWidth="1"/>
    <col min="2353" max="2353" width="11" style="65" bestFit="1" customWidth="1"/>
    <col min="2354" max="2355" width="12.140625" style="65" bestFit="1" customWidth="1"/>
    <col min="2356" max="2356" width="11.7109375" style="65" bestFit="1" customWidth="1"/>
    <col min="2357" max="2357" width="11" style="65" bestFit="1" customWidth="1"/>
    <col min="2358" max="2359" width="12.140625" style="65" bestFit="1" customWidth="1"/>
    <col min="2360" max="2360" width="11.7109375" style="65" bestFit="1" customWidth="1"/>
    <col min="2361" max="2361" width="11" style="65" bestFit="1" customWidth="1"/>
    <col min="2362" max="2363" width="12.140625" style="65" bestFit="1" customWidth="1"/>
    <col min="2364" max="2364" width="11.7109375" style="65" bestFit="1" customWidth="1"/>
    <col min="2365" max="2365" width="11" style="65" bestFit="1" customWidth="1"/>
    <col min="2366" max="2366" width="7.28515625" style="65"/>
    <col min="2367" max="2368" width="12.140625" style="65" bestFit="1" customWidth="1"/>
    <col min="2369" max="2369" width="11.7109375" style="65" bestFit="1" customWidth="1"/>
    <col min="2370" max="2370" width="11" style="65" bestFit="1" customWidth="1"/>
    <col min="2371" max="2374" width="7.28515625" style="65"/>
    <col min="2375" max="2375" width="8.28515625" style="65" bestFit="1" customWidth="1"/>
    <col min="2376" max="2560" width="7.28515625" style="65"/>
    <col min="2561" max="2561" width="5.7109375" style="65" bestFit="1" customWidth="1"/>
    <col min="2562" max="2563" width="12.5703125" style="65" bestFit="1" customWidth="1"/>
    <col min="2564" max="2564" width="7" style="65" bestFit="1" customWidth="1"/>
    <col min="2565" max="2565" width="8.5703125" style="65" bestFit="1" customWidth="1"/>
    <col min="2566" max="2566" width="7" style="65" bestFit="1" customWidth="1"/>
    <col min="2567" max="2567" width="37.42578125" style="65" bestFit="1" customWidth="1"/>
    <col min="2568" max="2568" width="15.5703125" style="65" bestFit="1" customWidth="1"/>
    <col min="2569" max="2569" width="11.5703125" style="65" bestFit="1" customWidth="1"/>
    <col min="2570" max="2570" width="12.42578125" style="65" customWidth="1"/>
    <col min="2571" max="2571" width="12.140625" style="65" bestFit="1" customWidth="1"/>
    <col min="2572" max="2572" width="11.7109375" style="65" bestFit="1" customWidth="1"/>
    <col min="2573" max="2573" width="14.85546875" style="65" bestFit="1" customWidth="1"/>
    <col min="2574" max="2574" width="12.140625" style="65" bestFit="1" customWidth="1"/>
    <col min="2575" max="2575" width="13.28515625" style="65" bestFit="1" customWidth="1"/>
    <col min="2576" max="2577" width="12.140625" style="65" bestFit="1" customWidth="1"/>
    <col min="2578" max="2578" width="11.7109375" style="65" bestFit="1" customWidth="1"/>
    <col min="2579" max="2579" width="14.85546875" style="65" bestFit="1" customWidth="1"/>
    <col min="2580" max="2580" width="12.140625" style="65" bestFit="1" customWidth="1"/>
    <col min="2581" max="2581" width="13.28515625" style="65" bestFit="1" customWidth="1"/>
    <col min="2582" max="2582" width="12.42578125" style="65" bestFit="1" customWidth="1"/>
    <col min="2583" max="2583" width="12.140625" style="65" bestFit="1" customWidth="1"/>
    <col min="2584" max="2584" width="11.7109375" style="65" bestFit="1" customWidth="1"/>
    <col min="2585" max="2585" width="15" style="65" bestFit="1" customWidth="1"/>
    <col min="2586" max="2586" width="12.140625" style="65" bestFit="1" customWidth="1"/>
    <col min="2587" max="2587" width="13.28515625" style="65" bestFit="1" customWidth="1"/>
    <col min="2588" max="2589" width="12.140625" style="65" bestFit="1" customWidth="1"/>
    <col min="2590" max="2590" width="11.7109375" style="65" bestFit="1" customWidth="1"/>
    <col min="2591" max="2591" width="16" style="65" bestFit="1" customWidth="1"/>
    <col min="2592" max="2592" width="12.140625" style="65" bestFit="1" customWidth="1"/>
    <col min="2593" max="2593" width="13.28515625" style="65" bestFit="1" customWidth="1"/>
    <col min="2594" max="2595" width="12.140625" style="65" bestFit="1" customWidth="1"/>
    <col min="2596" max="2596" width="11.7109375" style="65" bestFit="1" customWidth="1"/>
    <col min="2597" max="2597" width="11" style="65" bestFit="1" customWidth="1"/>
    <col min="2598" max="2599" width="12.140625" style="65" bestFit="1" customWidth="1"/>
    <col min="2600" max="2600" width="11.7109375" style="65" bestFit="1" customWidth="1"/>
    <col min="2601" max="2601" width="11" style="65" bestFit="1" customWidth="1"/>
    <col min="2602" max="2603" width="12.140625" style="65" bestFit="1" customWidth="1"/>
    <col min="2604" max="2604" width="11.7109375" style="65" bestFit="1" customWidth="1"/>
    <col min="2605" max="2605" width="11" style="65" bestFit="1" customWidth="1"/>
    <col min="2606" max="2607" width="12.140625" style="65" bestFit="1" customWidth="1"/>
    <col min="2608" max="2608" width="11.7109375" style="65" bestFit="1" customWidth="1"/>
    <col min="2609" max="2609" width="11" style="65" bestFit="1" customWidth="1"/>
    <col min="2610" max="2611" width="12.140625" style="65" bestFit="1" customWidth="1"/>
    <col min="2612" max="2612" width="11.7109375" style="65" bestFit="1" customWidth="1"/>
    <col min="2613" max="2613" width="11" style="65" bestFit="1" customWidth="1"/>
    <col min="2614" max="2615" width="12.140625" style="65" bestFit="1" customWidth="1"/>
    <col min="2616" max="2616" width="11.7109375" style="65" bestFit="1" customWidth="1"/>
    <col min="2617" max="2617" width="11" style="65" bestFit="1" customWidth="1"/>
    <col min="2618" max="2619" width="12.140625" style="65" bestFit="1" customWidth="1"/>
    <col min="2620" max="2620" width="11.7109375" style="65" bestFit="1" customWidth="1"/>
    <col min="2621" max="2621" width="11" style="65" bestFit="1" customWidth="1"/>
    <col min="2622" max="2622" width="7.28515625" style="65"/>
    <col min="2623" max="2624" width="12.140625" style="65" bestFit="1" customWidth="1"/>
    <col min="2625" max="2625" width="11.7109375" style="65" bestFit="1" customWidth="1"/>
    <col min="2626" max="2626" width="11" style="65" bestFit="1" customWidth="1"/>
    <col min="2627" max="2630" width="7.28515625" style="65"/>
    <col min="2631" max="2631" width="8.28515625" style="65" bestFit="1" customWidth="1"/>
    <col min="2632" max="2816" width="7.28515625" style="65"/>
    <col min="2817" max="2817" width="5.7109375" style="65" bestFit="1" customWidth="1"/>
    <col min="2818" max="2819" width="12.5703125" style="65" bestFit="1" customWidth="1"/>
    <col min="2820" max="2820" width="7" style="65" bestFit="1" customWidth="1"/>
    <col min="2821" max="2821" width="8.5703125" style="65" bestFit="1" customWidth="1"/>
    <col min="2822" max="2822" width="7" style="65" bestFit="1" customWidth="1"/>
    <col min="2823" max="2823" width="37.42578125" style="65" bestFit="1" customWidth="1"/>
    <col min="2824" max="2824" width="15.5703125" style="65" bestFit="1" customWidth="1"/>
    <col min="2825" max="2825" width="11.5703125" style="65" bestFit="1" customWidth="1"/>
    <col min="2826" max="2826" width="12.42578125" style="65" customWidth="1"/>
    <col min="2827" max="2827" width="12.140625" style="65" bestFit="1" customWidth="1"/>
    <col min="2828" max="2828" width="11.7109375" style="65" bestFit="1" customWidth="1"/>
    <col min="2829" max="2829" width="14.85546875" style="65" bestFit="1" customWidth="1"/>
    <col min="2830" max="2830" width="12.140625" style="65" bestFit="1" customWidth="1"/>
    <col min="2831" max="2831" width="13.28515625" style="65" bestFit="1" customWidth="1"/>
    <col min="2832" max="2833" width="12.140625" style="65" bestFit="1" customWidth="1"/>
    <col min="2834" max="2834" width="11.7109375" style="65" bestFit="1" customWidth="1"/>
    <col min="2835" max="2835" width="14.85546875" style="65" bestFit="1" customWidth="1"/>
    <col min="2836" max="2836" width="12.140625" style="65" bestFit="1" customWidth="1"/>
    <col min="2837" max="2837" width="13.28515625" style="65" bestFit="1" customWidth="1"/>
    <col min="2838" max="2838" width="12.42578125" style="65" bestFit="1" customWidth="1"/>
    <col min="2839" max="2839" width="12.140625" style="65" bestFit="1" customWidth="1"/>
    <col min="2840" max="2840" width="11.7109375" style="65" bestFit="1" customWidth="1"/>
    <col min="2841" max="2841" width="15" style="65" bestFit="1" customWidth="1"/>
    <col min="2842" max="2842" width="12.140625" style="65" bestFit="1" customWidth="1"/>
    <col min="2843" max="2843" width="13.28515625" style="65" bestFit="1" customWidth="1"/>
    <col min="2844" max="2845" width="12.140625" style="65" bestFit="1" customWidth="1"/>
    <col min="2846" max="2846" width="11.7109375" style="65" bestFit="1" customWidth="1"/>
    <col min="2847" max="2847" width="16" style="65" bestFit="1" customWidth="1"/>
    <col min="2848" max="2848" width="12.140625" style="65" bestFit="1" customWidth="1"/>
    <col min="2849" max="2849" width="13.28515625" style="65" bestFit="1" customWidth="1"/>
    <col min="2850" max="2851" width="12.140625" style="65" bestFit="1" customWidth="1"/>
    <col min="2852" max="2852" width="11.7109375" style="65" bestFit="1" customWidth="1"/>
    <col min="2853" max="2853" width="11" style="65" bestFit="1" customWidth="1"/>
    <col min="2854" max="2855" width="12.140625" style="65" bestFit="1" customWidth="1"/>
    <col min="2856" max="2856" width="11.7109375" style="65" bestFit="1" customWidth="1"/>
    <col min="2857" max="2857" width="11" style="65" bestFit="1" customWidth="1"/>
    <col min="2858" max="2859" width="12.140625" style="65" bestFit="1" customWidth="1"/>
    <col min="2860" max="2860" width="11.7109375" style="65" bestFit="1" customWidth="1"/>
    <col min="2861" max="2861" width="11" style="65" bestFit="1" customWidth="1"/>
    <col min="2862" max="2863" width="12.140625" style="65" bestFit="1" customWidth="1"/>
    <col min="2864" max="2864" width="11.7109375" style="65" bestFit="1" customWidth="1"/>
    <col min="2865" max="2865" width="11" style="65" bestFit="1" customWidth="1"/>
    <col min="2866" max="2867" width="12.140625" style="65" bestFit="1" customWidth="1"/>
    <col min="2868" max="2868" width="11.7109375" style="65" bestFit="1" customWidth="1"/>
    <col min="2869" max="2869" width="11" style="65" bestFit="1" customWidth="1"/>
    <col min="2870" max="2871" width="12.140625" style="65" bestFit="1" customWidth="1"/>
    <col min="2872" max="2872" width="11.7109375" style="65" bestFit="1" customWidth="1"/>
    <col min="2873" max="2873" width="11" style="65" bestFit="1" customWidth="1"/>
    <col min="2874" max="2875" width="12.140625" style="65" bestFit="1" customWidth="1"/>
    <col min="2876" max="2876" width="11.7109375" style="65" bestFit="1" customWidth="1"/>
    <col min="2877" max="2877" width="11" style="65" bestFit="1" customWidth="1"/>
    <col min="2878" max="2878" width="7.28515625" style="65"/>
    <col min="2879" max="2880" width="12.140625" style="65" bestFit="1" customWidth="1"/>
    <col min="2881" max="2881" width="11.7109375" style="65" bestFit="1" customWidth="1"/>
    <col min="2882" max="2882" width="11" style="65" bestFit="1" customWidth="1"/>
    <col min="2883" max="2886" width="7.28515625" style="65"/>
    <col min="2887" max="2887" width="8.28515625" style="65" bestFit="1" customWidth="1"/>
    <col min="2888" max="3072" width="7.28515625" style="65"/>
    <col min="3073" max="3073" width="5.7109375" style="65" bestFit="1" customWidth="1"/>
    <col min="3074" max="3075" width="12.5703125" style="65" bestFit="1" customWidth="1"/>
    <col min="3076" max="3076" width="7" style="65" bestFit="1" customWidth="1"/>
    <col min="3077" max="3077" width="8.5703125" style="65" bestFit="1" customWidth="1"/>
    <col min="3078" max="3078" width="7" style="65" bestFit="1" customWidth="1"/>
    <col min="3079" max="3079" width="37.42578125" style="65" bestFit="1" customWidth="1"/>
    <col min="3080" max="3080" width="15.5703125" style="65" bestFit="1" customWidth="1"/>
    <col min="3081" max="3081" width="11.5703125" style="65" bestFit="1" customWidth="1"/>
    <col min="3082" max="3082" width="12.42578125" style="65" customWidth="1"/>
    <col min="3083" max="3083" width="12.140625" style="65" bestFit="1" customWidth="1"/>
    <col min="3084" max="3084" width="11.7109375" style="65" bestFit="1" customWidth="1"/>
    <col min="3085" max="3085" width="14.85546875" style="65" bestFit="1" customWidth="1"/>
    <col min="3086" max="3086" width="12.140625" style="65" bestFit="1" customWidth="1"/>
    <col min="3087" max="3087" width="13.28515625" style="65" bestFit="1" customWidth="1"/>
    <col min="3088" max="3089" width="12.140625" style="65" bestFit="1" customWidth="1"/>
    <col min="3090" max="3090" width="11.7109375" style="65" bestFit="1" customWidth="1"/>
    <col min="3091" max="3091" width="14.85546875" style="65" bestFit="1" customWidth="1"/>
    <col min="3092" max="3092" width="12.140625" style="65" bestFit="1" customWidth="1"/>
    <col min="3093" max="3093" width="13.28515625" style="65" bestFit="1" customWidth="1"/>
    <col min="3094" max="3094" width="12.42578125" style="65" bestFit="1" customWidth="1"/>
    <col min="3095" max="3095" width="12.140625" style="65" bestFit="1" customWidth="1"/>
    <col min="3096" max="3096" width="11.7109375" style="65" bestFit="1" customWidth="1"/>
    <col min="3097" max="3097" width="15" style="65" bestFit="1" customWidth="1"/>
    <col min="3098" max="3098" width="12.140625" style="65" bestFit="1" customWidth="1"/>
    <col min="3099" max="3099" width="13.28515625" style="65" bestFit="1" customWidth="1"/>
    <col min="3100" max="3101" width="12.140625" style="65" bestFit="1" customWidth="1"/>
    <col min="3102" max="3102" width="11.7109375" style="65" bestFit="1" customWidth="1"/>
    <col min="3103" max="3103" width="16" style="65" bestFit="1" customWidth="1"/>
    <col min="3104" max="3104" width="12.140625" style="65" bestFit="1" customWidth="1"/>
    <col min="3105" max="3105" width="13.28515625" style="65" bestFit="1" customWidth="1"/>
    <col min="3106" max="3107" width="12.140625" style="65" bestFit="1" customWidth="1"/>
    <col min="3108" max="3108" width="11.7109375" style="65" bestFit="1" customWidth="1"/>
    <col min="3109" max="3109" width="11" style="65" bestFit="1" customWidth="1"/>
    <col min="3110" max="3111" width="12.140625" style="65" bestFit="1" customWidth="1"/>
    <col min="3112" max="3112" width="11.7109375" style="65" bestFit="1" customWidth="1"/>
    <col min="3113" max="3113" width="11" style="65" bestFit="1" customWidth="1"/>
    <col min="3114" max="3115" width="12.140625" style="65" bestFit="1" customWidth="1"/>
    <col min="3116" max="3116" width="11.7109375" style="65" bestFit="1" customWidth="1"/>
    <col min="3117" max="3117" width="11" style="65" bestFit="1" customWidth="1"/>
    <col min="3118" max="3119" width="12.140625" style="65" bestFit="1" customWidth="1"/>
    <col min="3120" max="3120" width="11.7109375" style="65" bestFit="1" customWidth="1"/>
    <col min="3121" max="3121" width="11" style="65" bestFit="1" customWidth="1"/>
    <col min="3122" max="3123" width="12.140625" style="65" bestFit="1" customWidth="1"/>
    <col min="3124" max="3124" width="11.7109375" style="65" bestFit="1" customWidth="1"/>
    <col min="3125" max="3125" width="11" style="65" bestFit="1" customWidth="1"/>
    <col min="3126" max="3127" width="12.140625" style="65" bestFit="1" customWidth="1"/>
    <col min="3128" max="3128" width="11.7109375" style="65" bestFit="1" customWidth="1"/>
    <col min="3129" max="3129" width="11" style="65" bestFit="1" customWidth="1"/>
    <col min="3130" max="3131" width="12.140625" style="65" bestFit="1" customWidth="1"/>
    <col min="3132" max="3132" width="11.7109375" style="65" bestFit="1" customWidth="1"/>
    <col min="3133" max="3133" width="11" style="65" bestFit="1" customWidth="1"/>
    <col min="3134" max="3134" width="7.28515625" style="65"/>
    <col min="3135" max="3136" width="12.140625" style="65" bestFit="1" customWidth="1"/>
    <col min="3137" max="3137" width="11.7109375" style="65" bestFit="1" customWidth="1"/>
    <col min="3138" max="3138" width="11" style="65" bestFit="1" customWidth="1"/>
    <col min="3139" max="3142" width="7.28515625" style="65"/>
    <col min="3143" max="3143" width="8.28515625" style="65" bestFit="1" customWidth="1"/>
    <col min="3144" max="3328" width="7.28515625" style="65"/>
    <col min="3329" max="3329" width="5.7109375" style="65" bestFit="1" customWidth="1"/>
    <col min="3330" max="3331" width="12.5703125" style="65" bestFit="1" customWidth="1"/>
    <col min="3332" max="3332" width="7" style="65" bestFit="1" customWidth="1"/>
    <col min="3333" max="3333" width="8.5703125" style="65" bestFit="1" customWidth="1"/>
    <col min="3334" max="3334" width="7" style="65" bestFit="1" customWidth="1"/>
    <col min="3335" max="3335" width="37.42578125" style="65" bestFit="1" customWidth="1"/>
    <col min="3336" max="3336" width="15.5703125" style="65" bestFit="1" customWidth="1"/>
    <col min="3337" max="3337" width="11.5703125" style="65" bestFit="1" customWidth="1"/>
    <col min="3338" max="3338" width="12.42578125" style="65" customWidth="1"/>
    <col min="3339" max="3339" width="12.140625" style="65" bestFit="1" customWidth="1"/>
    <col min="3340" max="3340" width="11.7109375" style="65" bestFit="1" customWidth="1"/>
    <col min="3341" max="3341" width="14.85546875" style="65" bestFit="1" customWidth="1"/>
    <col min="3342" max="3342" width="12.140625" style="65" bestFit="1" customWidth="1"/>
    <col min="3343" max="3343" width="13.28515625" style="65" bestFit="1" customWidth="1"/>
    <col min="3344" max="3345" width="12.140625" style="65" bestFit="1" customWidth="1"/>
    <col min="3346" max="3346" width="11.7109375" style="65" bestFit="1" customWidth="1"/>
    <col min="3347" max="3347" width="14.85546875" style="65" bestFit="1" customWidth="1"/>
    <col min="3348" max="3348" width="12.140625" style="65" bestFit="1" customWidth="1"/>
    <col min="3349" max="3349" width="13.28515625" style="65" bestFit="1" customWidth="1"/>
    <col min="3350" max="3350" width="12.42578125" style="65" bestFit="1" customWidth="1"/>
    <col min="3351" max="3351" width="12.140625" style="65" bestFit="1" customWidth="1"/>
    <col min="3352" max="3352" width="11.7109375" style="65" bestFit="1" customWidth="1"/>
    <col min="3353" max="3353" width="15" style="65" bestFit="1" customWidth="1"/>
    <col min="3354" max="3354" width="12.140625" style="65" bestFit="1" customWidth="1"/>
    <col min="3355" max="3355" width="13.28515625" style="65" bestFit="1" customWidth="1"/>
    <col min="3356" max="3357" width="12.140625" style="65" bestFit="1" customWidth="1"/>
    <col min="3358" max="3358" width="11.7109375" style="65" bestFit="1" customWidth="1"/>
    <col min="3359" max="3359" width="16" style="65" bestFit="1" customWidth="1"/>
    <col min="3360" max="3360" width="12.140625" style="65" bestFit="1" customWidth="1"/>
    <col min="3361" max="3361" width="13.28515625" style="65" bestFit="1" customWidth="1"/>
    <col min="3362" max="3363" width="12.140625" style="65" bestFit="1" customWidth="1"/>
    <col min="3364" max="3364" width="11.7109375" style="65" bestFit="1" customWidth="1"/>
    <col min="3365" max="3365" width="11" style="65" bestFit="1" customWidth="1"/>
    <col min="3366" max="3367" width="12.140625" style="65" bestFit="1" customWidth="1"/>
    <col min="3368" max="3368" width="11.7109375" style="65" bestFit="1" customWidth="1"/>
    <col min="3369" max="3369" width="11" style="65" bestFit="1" customWidth="1"/>
    <col min="3370" max="3371" width="12.140625" style="65" bestFit="1" customWidth="1"/>
    <col min="3372" max="3372" width="11.7109375" style="65" bestFit="1" customWidth="1"/>
    <col min="3373" max="3373" width="11" style="65" bestFit="1" customWidth="1"/>
    <col min="3374" max="3375" width="12.140625" style="65" bestFit="1" customWidth="1"/>
    <col min="3376" max="3376" width="11.7109375" style="65" bestFit="1" customWidth="1"/>
    <col min="3377" max="3377" width="11" style="65" bestFit="1" customWidth="1"/>
    <col min="3378" max="3379" width="12.140625" style="65" bestFit="1" customWidth="1"/>
    <col min="3380" max="3380" width="11.7109375" style="65" bestFit="1" customWidth="1"/>
    <col min="3381" max="3381" width="11" style="65" bestFit="1" customWidth="1"/>
    <col min="3382" max="3383" width="12.140625" style="65" bestFit="1" customWidth="1"/>
    <col min="3384" max="3384" width="11.7109375" style="65" bestFit="1" customWidth="1"/>
    <col min="3385" max="3385" width="11" style="65" bestFit="1" customWidth="1"/>
    <col min="3386" max="3387" width="12.140625" style="65" bestFit="1" customWidth="1"/>
    <col min="3388" max="3388" width="11.7109375" style="65" bestFit="1" customWidth="1"/>
    <col min="3389" max="3389" width="11" style="65" bestFit="1" customWidth="1"/>
    <col min="3390" max="3390" width="7.28515625" style="65"/>
    <col min="3391" max="3392" width="12.140625" style="65" bestFit="1" customWidth="1"/>
    <col min="3393" max="3393" width="11.7109375" style="65" bestFit="1" customWidth="1"/>
    <col min="3394" max="3394" width="11" style="65" bestFit="1" customWidth="1"/>
    <col min="3395" max="3398" width="7.28515625" style="65"/>
    <col min="3399" max="3399" width="8.28515625" style="65" bestFit="1" customWidth="1"/>
    <col min="3400" max="3584" width="7.28515625" style="65"/>
    <col min="3585" max="3585" width="5.7109375" style="65" bestFit="1" customWidth="1"/>
    <col min="3586" max="3587" width="12.5703125" style="65" bestFit="1" customWidth="1"/>
    <col min="3588" max="3588" width="7" style="65" bestFit="1" customWidth="1"/>
    <col min="3589" max="3589" width="8.5703125" style="65" bestFit="1" customWidth="1"/>
    <col min="3590" max="3590" width="7" style="65" bestFit="1" customWidth="1"/>
    <col min="3591" max="3591" width="37.42578125" style="65" bestFit="1" customWidth="1"/>
    <col min="3592" max="3592" width="15.5703125" style="65" bestFit="1" customWidth="1"/>
    <col min="3593" max="3593" width="11.5703125" style="65" bestFit="1" customWidth="1"/>
    <col min="3594" max="3594" width="12.42578125" style="65" customWidth="1"/>
    <col min="3595" max="3595" width="12.140625" style="65" bestFit="1" customWidth="1"/>
    <col min="3596" max="3596" width="11.7109375" style="65" bestFit="1" customWidth="1"/>
    <col min="3597" max="3597" width="14.85546875" style="65" bestFit="1" customWidth="1"/>
    <col min="3598" max="3598" width="12.140625" style="65" bestFit="1" customWidth="1"/>
    <col min="3599" max="3599" width="13.28515625" style="65" bestFit="1" customWidth="1"/>
    <col min="3600" max="3601" width="12.140625" style="65" bestFit="1" customWidth="1"/>
    <col min="3602" max="3602" width="11.7109375" style="65" bestFit="1" customWidth="1"/>
    <col min="3603" max="3603" width="14.85546875" style="65" bestFit="1" customWidth="1"/>
    <col min="3604" max="3604" width="12.140625" style="65" bestFit="1" customWidth="1"/>
    <col min="3605" max="3605" width="13.28515625" style="65" bestFit="1" customWidth="1"/>
    <col min="3606" max="3606" width="12.42578125" style="65" bestFit="1" customWidth="1"/>
    <col min="3607" max="3607" width="12.140625" style="65" bestFit="1" customWidth="1"/>
    <col min="3608" max="3608" width="11.7109375" style="65" bestFit="1" customWidth="1"/>
    <col min="3609" max="3609" width="15" style="65" bestFit="1" customWidth="1"/>
    <col min="3610" max="3610" width="12.140625" style="65" bestFit="1" customWidth="1"/>
    <col min="3611" max="3611" width="13.28515625" style="65" bestFit="1" customWidth="1"/>
    <col min="3612" max="3613" width="12.140625" style="65" bestFit="1" customWidth="1"/>
    <col min="3614" max="3614" width="11.7109375" style="65" bestFit="1" customWidth="1"/>
    <col min="3615" max="3615" width="16" style="65" bestFit="1" customWidth="1"/>
    <col min="3616" max="3616" width="12.140625" style="65" bestFit="1" customWidth="1"/>
    <col min="3617" max="3617" width="13.28515625" style="65" bestFit="1" customWidth="1"/>
    <col min="3618" max="3619" width="12.140625" style="65" bestFit="1" customWidth="1"/>
    <col min="3620" max="3620" width="11.7109375" style="65" bestFit="1" customWidth="1"/>
    <col min="3621" max="3621" width="11" style="65" bestFit="1" customWidth="1"/>
    <col min="3622" max="3623" width="12.140625" style="65" bestFit="1" customWidth="1"/>
    <col min="3624" max="3624" width="11.7109375" style="65" bestFit="1" customWidth="1"/>
    <col min="3625" max="3625" width="11" style="65" bestFit="1" customWidth="1"/>
    <col min="3626" max="3627" width="12.140625" style="65" bestFit="1" customWidth="1"/>
    <col min="3628" max="3628" width="11.7109375" style="65" bestFit="1" customWidth="1"/>
    <col min="3629" max="3629" width="11" style="65" bestFit="1" customWidth="1"/>
    <col min="3630" max="3631" width="12.140625" style="65" bestFit="1" customWidth="1"/>
    <col min="3632" max="3632" width="11.7109375" style="65" bestFit="1" customWidth="1"/>
    <col min="3633" max="3633" width="11" style="65" bestFit="1" customWidth="1"/>
    <col min="3634" max="3635" width="12.140625" style="65" bestFit="1" customWidth="1"/>
    <col min="3636" max="3636" width="11.7109375" style="65" bestFit="1" customWidth="1"/>
    <col min="3637" max="3637" width="11" style="65" bestFit="1" customWidth="1"/>
    <col min="3638" max="3639" width="12.140625" style="65" bestFit="1" customWidth="1"/>
    <col min="3640" max="3640" width="11.7109375" style="65" bestFit="1" customWidth="1"/>
    <col min="3641" max="3641" width="11" style="65" bestFit="1" customWidth="1"/>
    <col min="3642" max="3643" width="12.140625" style="65" bestFit="1" customWidth="1"/>
    <col min="3644" max="3644" width="11.7109375" style="65" bestFit="1" customWidth="1"/>
    <col min="3645" max="3645" width="11" style="65" bestFit="1" customWidth="1"/>
    <col min="3646" max="3646" width="7.28515625" style="65"/>
    <col min="3647" max="3648" width="12.140625" style="65" bestFit="1" customWidth="1"/>
    <col min="3649" max="3649" width="11.7109375" style="65" bestFit="1" customWidth="1"/>
    <col min="3650" max="3650" width="11" style="65" bestFit="1" customWidth="1"/>
    <col min="3651" max="3654" width="7.28515625" style="65"/>
    <col min="3655" max="3655" width="8.28515625" style="65" bestFit="1" customWidth="1"/>
    <col min="3656" max="3840" width="7.28515625" style="65"/>
    <col min="3841" max="3841" width="5.7109375" style="65" bestFit="1" customWidth="1"/>
    <col min="3842" max="3843" width="12.5703125" style="65" bestFit="1" customWidth="1"/>
    <col min="3844" max="3844" width="7" style="65" bestFit="1" customWidth="1"/>
    <col min="3845" max="3845" width="8.5703125" style="65" bestFit="1" customWidth="1"/>
    <col min="3846" max="3846" width="7" style="65" bestFit="1" customWidth="1"/>
    <col min="3847" max="3847" width="37.42578125" style="65" bestFit="1" customWidth="1"/>
    <col min="3848" max="3848" width="15.5703125" style="65" bestFit="1" customWidth="1"/>
    <col min="3849" max="3849" width="11.5703125" style="65" bestFit="1" customWidth="1"/>
    <col min="3850" max="3850" width="12.42578125" style="65" customWidth="1"/>
    <col min="3851" max="3851" width="12.140625" style="65" bestFit="1" customWidth="1"/>
    <col min="3852" max="3852" width="11.7109375" style="65" bestFit="1" customWidth="1"/>
    <col min="3853" max="3853" width="14.85546875" style="65" bestFit="1" customWidth="1"/>
    <col min="3854" max="3854" width="12.140625" style="65" bestFit="1" customWidth="1"/>
    <col min="3855" max="3855" width="13.28515625" style="65" bestFit="1" customWidth="1"/>
    <col min="3856" max="3857" width="12.140625" style="65" bestFit="1" customWidth="1"/>
    <col min="3858" max="3858" width="11.7109375" style="65" bestFit="1" customWidth="1"/>
    <col min="3859" max="3859" width="14.85546875" style="65" bestFit="1" customWidth="1"/>
    <col min="3860" max="3860" width="12.140625" style="65" bestFit="1" customWidth="1"/>
    <col min="3861" max="3861" width="13.28515625" style="65" bestFit="1" customWidth="1"/>
    <col min="3862" max="3862" width="12.42578125" style="65" bestFit="1" customWidth="1"/>
    <col min="3863" max="3863" width="12.140625" style="65" bestFit="1" customWidth="1"/>
    <col min="3864" max="3864" width="11.7109375" style="65" bestFit="1" customWidth="1"/>
    <col min="3865" max="3865" width="15" style="65" bestFit="1" customWidth="1"/>
    <col min="3866" max="3866" width="12.140625" style="65" bestFit="1" customWidth="1"/>
    <col min="3867" max="3867" width="13.28515625" style="65" bestFit="1" customWidth="1"/>
    <col min="3868" max="3869" width="12.140625" style="65" bestFit="1" customWidth="1"/>
    <col min="3870" max="3870" width="11.7109375" style="65" bestFit="1" customWidth="1"/>
    <col min="3871" max="3871" width="16" style="65" bestFit="1" customWidth="1"/>
    <col min="3872" max="3872" width="12.140625" style="65" bestFit="1" customWidth="1"/>
    <col min="3873" max="3873" width="13.28515625" style="65" bestFit="1" customWidth="1"/>
    <col min="3874" max="3875" width="12.140625" style="65" bestFit="1" customWidth="1"/>
    <col min="3876" max="3876" width="11.7109375" style="65" bestFit="1" customWidth="1"/>
    <col min="3877" max="3877" width="11" style="65" bestFit="1" customWidth="1"/>
    <col min="3878" max="3879" width="12.140625" style="65" bestFit="1" customWidth="1"/>
    <col min="3880" max="3880" width="11.7109375" style="65" bestFit="1" customWidth="1"/>
    <col min="3881" max="3881" width="11" style="65" bestFit="1" customWidth="1"/>
    <col min="3882" max="3883" width="12.140625" style="65" bestFit="1" customWidth="1"/>
    <col min="3884" max="3884" width="11.7109375" style="65" bestFit="1" customWidth="1"/>
    <col min="3885" max="3885" width="11" style="65" bestFit="1" customWidth="1"/>
    <col min="3886" max="3887" width="12.140625" style="65" bestFit="1" customWidth="1"/>
    <col min="3888" max="3888" width="11.7109375" style="65" bestFit="1" customWidth="1"/>
    <col min="3889" max="3889" width="11" style="65" bestFit="1" customWidth="1"/>
    <col min="3890" max="3891" width="12.140625" style="65" bestFit="1" customWidth="1"/>
    <col min="3892" max="3892" width="11.7109375" style="65" bestFit="1" customWidth="1"/>
    <col min="3893" max="3893" width="11" style="65" bestFit="1" customWidth="1"/>
    <col min="3894" max="3895" width="12.140625" style="65" bestFit="1" customWidth="1"/>
    <col min="3896" max="3896" width="11.7109375" style="65" bestFit="1" customWidth="1"/>
    <col min="3897" max="3897" width="11" style="65" bestFit="1" customWidth="1"/>
    <col min="3898" max="3899" width="12.140625" style="65" bestFit="1" customWidth="1"/>
    <col min="3900" max="3900" width="11.7109375" style="65" bestFit="1" customWidth="1"/>
    <col min="3901" max="3901" width="11" style="65" bestFit="1" customWidth="1"/>
    <col min="3902" max="3902" width="7.28515625" style="65"/>
    <col min="3903" max="3904" width="12.140625" style="65" bestFit="1" customWidth="1"/>
    <col min="3905" max="3905" width="11.7109375" style="65" bestFit="1" customWidth="1"/>
    <col min="3906" max="3906" width="11" style="65" bestFit="1" customWidth="1"/>
    <col min="3907" max="3910" width="7.28515625" style="65"/>
    <col min="3911" max="3911" width="8.28515625" style="65" bestFit="1" customWidth="1"/>
    <col min="3912" max="4096" width="7.28515625" style="65"/>
    <col min="4097" max="4097" width="5.7109375" style="65" bestFit="1" customWidth="1"/>
    <col min="4098" max="4099" width="12.5703125" style="65" bestFit="1" customWidth="1"/>
    <col min="4100" max="4100" width="7" style="65" bestFit="1" customWidth="1"/>
    <col min="4101" max="4101" width="8.5703125" style="65" bestFit="1" customWidth="1"/>
    <col min="4102" max="4102" width="7" style="65" bestFit="1" customWidth="1"/>
    <col min="4103" max="4103" width="37.42578125" style="65" bestFit="1" customWidth="1"/>
    <col min="4104" max="4104" width="15.5703125" style="65" bestFit="1" customWidth="1"/>
    <col min="4105" max="4105" width="11.5703125" style="65" bestFit="1" customWidth="1"/>
    <col min="4106" max="4106" width="12.42578125" style="65" customWidth="1"/>
    <col min="4107" max="4107" width="12.140625" style="65" bestFit="1" customWidth="1"/>
    <col min="4108" max="4108" width="11.7109375" style="65" bestFit="1" customWidth="1"/>
    <col min="4109" max="4109" width="14.85546875" style="65" bestFit="1" customWidth="1"/>
    <col min="4110" max="4110" width="12.140625" style="65" bestFit="1" customWidth="1"/>
    <col min="4111" max="4111" width="13.28515625" style="65" bestFit="1" customWidth="1"/>
    <col min="4112" max="4113" width="12.140625" style="65" bestFit="1" customWidth="1"/>
    <col min="4114" max="4114" width="11.7109375" style="65" bestFit="1" customWidth="1"/>
    <col min="4115" max="4115" width="14.85546875" style="65" bestFit="1" customWidth="1"/>
    <col min="4116" max="4116" width="12.140625" style="65" bestFit="1" customWidth="1"/>
    <col min="4117" max="4117" width="13.28515625" style="65" bestFit="1" customWidth="1"/>
    <col min="4118" max="4118" width="12.42578125" style="65" bestFit="1" customWidth="1"/>
    <col min="4119" max="4119" width="12.140625" style="65" bestFit="1" customWidth="1"/>
    <col min="4120" max="4120" width="11.7109375" style="65" bestFit="1" customWidth="1"/>
    <col min="4121" max="4121" width="15" style="65" bestFit="1" customWidth="1"/>
    <col min="4122" max="4122" width="12.140625" style="65" bestFit="1" customWidth="1"/>
    <col min="4123" max="4123" width="13.28515625" style="65" bestFit="1" customWidth="1"/>
    <col min="4124" max="4125" width="12.140625" style="65" bestFit="1" customWidth="1"/>
    <col min="4126" max="4126" width="11.7109375" style="65" bestFit="1" customWidth="1"/>
    <col min="4127" max="4127" width="16" style="65" bestFit="1" customWidth="1"/>
    <col min="4128" max="4128" width="12.140625" style="65" bestFit="1" customWidth="1"/>
    <col min="4129" max="4129" width="13.28515625" style="65" bestFit="1" customWidth="1"/>
    <col min="4130" max="4131" width="12.140625" style="65" bestFit="1" customWidth="1"/>
    <col min="4132" max="4132" width="11.7109375" style="65" bestFit="1" customWidth="1"/>
    <col min="4133" max="4133" width="11" style="65" bestFit="1" customWidth="1"/>
    <col min="4134" max="4135" width="12.140625" style="65" bestFit="1" customWidth="1"/>
    <col min="4136" max="4136" width="11.7109375" style="65" bestFit="1" customWidth="1"/>
    <col min="4137" max="4137" width="11" style="65" bestFit="1" customWidth="1"/>
    <col min="4138" max="4139" width="12.140625" style="65" bestFit="1" customWidth="1"/>
    <col min="4140" max="4140" width="11.7109375" style="65" bestFit="1" customWidth="1"/>
    <col min="4141" max="4141" width="11" style="65" bestFit="1" customWidth="1"/>
    <col min="4142" max="4143" width="12.140625" style="65" bestFit="1" customWidth="1"/>
    <col min="4144" max="4144" width="11.7109375" style="65" bestFit="1" customWidth="1"/>
    <col min="4145" max="4145" width="11" style="65" bestFit="1" customWidth="1"/>
    <col min="4146" max="4147" width="12.140625" style="65" bestFit="1" customWidth="1"/>
    <col min="4148" max="4148" width="11.7109375" style="65" bestFit="1" customWidth="1"/>
    <col min="4149" max="4149" width="11" style="65" bestFit="1" customWidth="1"/>
    <col min="4150" max="4151" width="12.140625" style="65" bestFit="1" customWidth="1"/>
    <col min="4152" max="4152" width="11.7109375" style="65" bestFit="1" customWidth="1"/>
    <col min="4153" max="4153" width="11" style="65" bestFit="1" customWidth="1"/>
    <col min="4154" max="4155" width="12.140625" style="65" bestFit="1" customWidth="1"/>
    <col min="4156" max="4156" width="11.7109375" style="65" bestFit="1" customWidth="1"/>
    <col min="4157" max="4157" width="11" style="65" bestFit="1" customWidth="1"/>
    <col min="4158" max="4158" width="7.28515625" style="65"/>
    <col min="4159" max="4160" width="12.140625" style="65" bestFit="1" customWidth="1"/>
    <col min="4161" max="4161" width="11.7109375" style="65" bestFit="1" customWidth="1"/>
    <col min="4162" max="4162" width="11" style="65" bestFit="1" customWidth="1"/>
    <col min="4163" max="4166" width="7.28515625" style="65"/>
    <col min="4167" max="4167" width="8.28515625" style="65" bestFit="1" customWidth="1"/>
    <col min="4168" max="4352" width="7.28515625" style="65"/>
    <col min="4353" max="4353" width="5.7109375" style="65" bestFit="1" customWidth="1"/>
    <col min="4354" max="4355" width="12.5703125" style="65" bestFit="1" customWidth="1"/>
    <col min="4356" max="4356" width="7" style="65" bestFit="1" customWidth="1"/>
    <col min="4357" max="4357" width="8.5703125" style="65" bestFit="1" customWidth="1"/>
    <col min="4358" max="4358" width="7" style="65" bestFit="1" customWidth="1"/>
    <col min="4359" max="4359" width="37.42578125" style="65" bestFit="1" customWidth="1"/>
    <col min="4360" max="4360" width="15.5703125" style="65" bestFit="1" customWidth="1"/>
    <col min="4361" max="4361" width="11.5703125" style="65" bestFit="1" customWidth="1"/>
    <col min="4362" max="4362" width="12.42578125" style="65" customWidth="1"/>
    <col min="4363" max="4363" width="12.140625" style="65" bestFit="1" customWidth="1"/>
    <col min="4364" max="4364" width="11.7109375" style="65" bestFit="1" customWidth="1"/>
    <col min="4365" max="4365" width="14.85546875" style="65" bestFit="1" customWidth="1"/>
    <col min="4366" max="4366" width="12.140625" style="65" bestFit="1" customWidth="1"/>
    <col min="4367" max="4367" width="13.28515625" style="65" bestFit="1" customWidth="1"/>
    <col min="4368" max="4369" width="12.140625" style="65" bestFit="1" customWidth="1"/>
    <col min="4370" max="4370" width="11.7109375" style="65" bestFit="1" customWidth="1"/>
    <col min="4371" max="4371" width="14.85546875" style="65" bestFit="1" customWidth="1"/>
    <col min="4372" max="4372" width="12.140625" style="65" bestFit="1" customWidth="1"/>
    <col min="4373" max="4373" width="13.28515625" style="65" bestFit="1" customWidth="1"/>
    <col min="4374" max="4374" width="12.42578125" style="65" bestFit="1" customWidth="1"/>
    <col min="4375" max="4375" width="12.140625" style="65" bestFit="1" customWidth="1"/>
    <col min="4376" max="4376" width="11.7109375" style="65" bestFit="1" customWidth="1"/>
    <col min="4377" max="4377" width="15" style="65" bestFit="1" customWidth="1"/>
    <col min="4378" max="4378" width="12.140625" style="65" bestFit="1" customWidth="1"/>
    <col min="4379" max="4379" width="13.28515625" style="65" bestFit="1" customWidth="1"/>
    <col min="4380" max="4381" width="12.140625" style="65" bestFit="1" customWidth="1"/>
    <col min="4382" max="4382" width="11.7109375" style="65" bestFit="1" customWidth="1"/>
    <col min="4383" max="4383" width="16" style="65" bestFit="1" customWidth="1"/>
    <col min="4384" max="4384" width="12.140625" style="65" bestFit="1" customWidth="1"/>
    <col min="4385" max="4385" width="13.28515625" style="65" bestFit="1" customWidth="1"/>
    <col min="4386" max="4387" width="12.140625" style="65" bestFit="1" customWidth="1"/>
    <col min="4388" max="4388" width="11.7109375" style="65" bestFit="1" customWidth="1"/>
    <col min="4389" max="4389" width="11" style="65" bestFit="1" customWidth="1"/>
    <col min="4390" max="4391" width="12.140625" style="65" bestFit="1" customWidth="1"/>
    <col min="4392" max="4392" width="11.7109375" style="65" bestFit="1" customWidth="1"/>
    <col min="4393" max="4393" width="11" style="65" bestFit="1" customWidth="1"/>
    <col min="4394" max="4395" width="12.140625" style="65" bestFit="1" customWidth="1"/>
    <col min="4396" max="4396" width="11.7109375" style="65" bestFit="1" customWidth="1"/>
    <col min="4397" max="4397" width="11" style="65" bestFit="1" customWidth="1"/>
    <col min="4398" max="4399" width="12.140625" style="65" bestFit="1" customWidth="1"/>
    <col min="4400" max="4400" width="11.7109375" style="65" bestFit="1" customWidth="1"/>
    <col min="4401" max="4401" width="11" style="65" bestFit="1" customWidth="1"/>
    <col min="4402" max="4403" width="12.140625" style="65" bestFit="1" customWidth="1"/>
    <col min="4404" max="4404" width="11.7109375" style="65" bestFit="1" customWidth="1"/>
    <col min="4405" max="4405" width="11" style="65" bestFit="1" customWidth="1"/>
    <col min="4406" max="4407" width="12.140625" style="65" bestFit="1" customWidth="1"/>
    <col min="4408" max="4408" width="11.7109375" style="65" bestFit="1" customWidth="1"/>
    <col min="4409" max="4409" width="11" style="65" bestFit="1" customWidth="1"/>
    <col min="4410" max="4411" width="12.140625" style="65" bestFit="1" customWidth="1"/>
    <col min="4412" max="4412" width="11.7109375" style="65" bestFit="1" customWidth="1"/>
    <col min="4413" max="4413" width="11" style="65" bestFit="1" customWidth="1"/>
    <col min="4414" max="4414" width="7.28515625" style="65"/>
    <col min="4415" max="4416" width="12.140625" style="65" bestFit="1" customWidth="1"/>
    <col min="4417" max="4417" width="11.7109375" style="65" bestFit="1" customWidth="1"/>
    <col min="4418" max="4418" width="11" style="65" bestFit="1" customWidth="1"/>
    <col min="4419" max="4422" width="7.28515625" style="65"/>
    <col min="4423" max="4423" width="8.28515625" style="65" bestFit="1" customWidth="1"/>
    <col min="4424" max="4608" width="7.28515625" style="65"/>
    <col min="4609" max="4609" width="5.7109375" style="65" bestFit="1" customWidth="1"/>
    <col min="4610" max="4611" width="12.5703125" style="65" bestFit="1" customWidth="1"/>
    <col min="4612" max="4612" width="7" style="65" bestFit="1" customWidth="1"/>
    <col min="4613" max="4613" width="8.5703125" style="65" bestFit="1" customWidth="1"/>
    <col min="4614" max="4614" width="7" style="65" bestFit="1" customWidth="1"/>
    <col min="4615" max="4615" width="37.42578125" style="65" bestFit="1" customWidth="1"/>
    <col min="4616" max="4616" width="15.5703125" style="65" bestFit="1" customWidth="1"/>
    <col min="4617" max="4617" width="11.5703125" style="65" bestFit="1" customWidth="1"/>
    <col min="4618" max="4618" width="12.42578125" style="65" customWidth="1"/>
    <col min="4619" max="4619" width="12.140625" style="65" bestFit="1" customWidth="1"/>
    <col min="4620" max="4620" width="11.7109375" style="65" bestFit="1" customWidth="1"/>
    <col min="4621" max="4621" width="14.85546875" style="65" bestFit="1" customWidth="1"/>
    <col min="4622" max="4622" width="12.140625" style="65" bestFit="1" customWidth="1"/>
    <col min="4623" max="4623" width="13.28515625" style="65" bestFit="1" customWidth="1"/>
    <col min="4624" max="4625" width="12.140625" style="65" bestFit="1" customWidth="1"/>
    <col min="4626" max="4626" width="11.7109375" style="65" bestFit="1" customWidth="1"/>
    <col min="4627" max="4627" width="14.85546875" style="65" bestFit="1" customWidth="1"/>
    <col min="4628" max="4628" width="12.140625" style="65" bestFit="1" customWidth="1"/>
    <col min="4629" max="4629" width="13.28515625" style="65" bestFit="1" customWidth="1"/>
    <col min="4630" max="4630" width="12.42578125" style="65" bestFit="1" customWidth="1"/>
    <col min="4631" max="4631" width="12.140625" style="65" bestFit="1" customWidth="1"/>
    <col min="4632" max="4632" width="11.7109375" style="65" bestFit="1" customWidth="1"/>
    <col min="4633" max="4633" width="15" style="65" bestFit="1" customWidth="1"/>
    <col min="4634" max="4634" width="12.140625" style="65" bestFit="1" customWidth="1"/>
    <col min="4635" max="4635" width="13.28515625" style="65" bestFit="1" customWidth="1"/>
    <col min="4636" max="4637" width="12.140625" style="65" bestFit="1" customWidth="1"/>
    <col min="4638" max="4638" width="11.7109375" style="65" bestFit="1" customWidth="1"/>
    <col min="4639" max="4639" width="16" style="65" bestFit="1" customWidth="1"/>
    <col min="4640" max="4640" width="12.140625" style="65" bestFit="1" customWidth="1"/>
    <col min="4641" max="4641" width="13.28515625" style="65" bestFit="1" customWidth="1"/>
    <col min="4642" max="4643" width="12.140625" style="65" bestFit="1" customWidth="1"/>
    <col min="4644" max="4644" width="11.7109375" style="65" bestFit="1" customWidth="1"/>
    <col min="4645" max="4645" width="11" style="65" bestFit="1" customWidth="1"/>
    <col min="4646" max="4647" width="12.140625" style="65" bestFit="1" customWidth="1"/>
    <col min="4648" max="4648" width="11.7109375" style="65" bestFit="1" customWidth="1"/>
    <col min="4649" max="4649" width="11" style="65" bestFit="1" customWidth="1"/>
    <col min="4650" max="4651" width="12.140625" style="65" bestFit="1" customWidth="1"/>
    <col min="4652" max="4652" width="11.7109375" style="65" bestFit="1" customWidth="1"/>
    <col min="4653" max="4653" width="11" style="65" bestFit="1" customWidth="1"/>
    <col min="4654" max="4655" width="12.140625" style="65" bestFit="1" customWidth="1"/>
    <col min="4656" max="4656" width="11.7109375" style="65" bestFit="1" customWidth="1"/>
    <col min="4657" max="4657" width="11" style="65" bestFit="1" customWidth="1"/>
    <col min="4658" max="4659" width="12.140625" style="65" bestFit="1" customWidth="1"/>
    <col min="4660" max="4660" width="11.7109375" style="65" bestFit="1" customWidth="1"/>
    <col min="4661" max="4661" width="11" style="65" bestFit="1" customWidth="1"/>
    <col min="4662" max="4663" width="12.140625" style="65" bestFit="1" customWidth="1"/>
    <col min="4664" max="4664" width="11.7109375" style="65" bestFit="1" customWidth="1"/>
    <col min="4665" max="4665" width="11" style="65" bestFit="1" customWidth="1"/>
    <col min="4666" max="4667" width="12.140625" style="65" bestFit="1" customWidth="1"/>
    <col min="4668" max="4668" width="11.7109375" style="65" bestFit="1" customWidth="1"/>
    <col min="4669" max="4669" width="11" style="65" bestFit="1" customWidth="1"/>
    <col min="4670" max="4670" width="7.28515625" style="65"/>
    <col min="4671" max="4672" width="12.140625" style="65" bestFit="1" customWidth="1"/>
    <col min="4673" max="4673" width="11.7109375" style="65" bestFit="1" customWidth="1"/>
    <col min="4674" max="4674" width="11" style="65" bestFit="1" customWidth="1"/>
    <col min="4675" max="4678" width="7.28515625" style="65"/>
    <col min="4679" max="4679" width="8.28515625" style="65" bestFit="1" customWidth="1"/>
    <col min="4680" max="4864" width="7.28515625" style="65"/>
    <col min="4865" max="4865" width="5.7109375" style="65" bestFit="1" customWidth="1"/>
    <col min="4866" max="4867" width="12.5703125" style="65" bestFit="1" customWidth="1"/>
    <col min="4868" max="4868" width="7" style="65" bestFit="1" customWidth="1"/>
    <col min="4869" max="4869" width="8.5703125" style="65" bestFit="1" customWidth="1"/>
    <col min="4870" max="4870" width="7" style="65" bestFit="1" customWidth="1"/>
    <col min="4871" max="4871" width="37.42578125" style="65" bestFit="1" customWidth="1"/>
    <col min="4872" max="4872" width="15.5703125" style="65" bestFit="1" customWidth="1"/>
    <col min="4873" max="4873" width="11.5703125" style="65" bestFit="1" customWidth="1"/>
    <col min="4874" max="4874" width="12.42578125" style="65" customWidth="1"/>
    <col min="4875" max="4875" width="12.140625" style="65" bestFit="1" customWidth="1"/>
    <col min="4876" max="4876" width="11.7109375" style="65" bestFit="1" customWidth="1"/>
    <col min="4877" max="4877" width="14.85546875" style="65" bestFit="1" customWidth="1"/>
    <col min="4878" max="4878" width="12.140625" style="65" bestFit="1" customWidth="1"/>
    <col min="4879" max="4879" width="13.28515625" style="65" bestFit="1" customWidth="1"/>
    <col min="4880" max="4881" width="12.140625" style="65" bestFit="1" customWidth="1"/>
    <col min="4882" max="4882" width="11.7109375" style="65" bestFit="1" customWidth="1"/>
    <col min="4883" max="4883" width="14.85546875" style="65" bestFit="1" customWidth="1"/>
    <col min="4884" max="4884" width="12.140625" style="65" bestFit="1" customWidth="1"/>
    <col min="4885" max="4885" width="13.28515625" style="65" bestFit="1" customWidth="1"/>
    <col min="4886" max="4886" width="12.42578125" style="65" bestFit="1" customWidth="1"/>
    <col min="4887" max="4887" width="12.140625" style="65" bestFit="1" customWidth="1"/>
    <col min="4888" max="4888" width="11.7109375" style="65" bestFit="1" customWidth="1"/>
    <col min="4889" max="4889" width="15" style="65" bestFit="1" customWidth="1"/>
    <col min="4890" max="4890" width="12.140625" style="65" bestFit="1" customWidth="1"/>
    <col min="4891" max="4891" width="13.28515625" style="65" bestFit="1" customWidth="1"/>
    <col min="4892" max="4893" width="12.140625" style="65" bestFit="1" customWidth="1"/>
    <col min="4894" max="4894" width="11.7109375" style="65" bestFit="1" customWidth="1"/>
    <col min="4895" max="4895" width="16" style="65" bestFit="1" customWidth="1"/>
    <col min="4896" max="4896" width="12.140625" style="65" bestFit="1" customWidth="1"/>
    <col min="4897" max="4897" width="13.28515625" style="65" bestFit="1" customWidth="1"/>
    <col min="4898" max="4899" width="12.140625" style="65" bestFit="1" customWidth="1"/>
    <col min="4900" max="4900" width="11.7109375" style="65" bestFit="1" customWidth="1"/>
    <col min="4901" max="4901" width="11" style="65" bestFit="1" customWidth="1"/>
    <col min="4902" max="4903" width="12.140625" style="65" bestFit="1" customWidth="1"/>
    <col min="4904" max="4904" width="11.7109375" style="65" bestFit="1" customWidth="1"/>
    <col min="4905" max="4905" width="11" style="65" bestFit="1" customWidth="1"/>
    <col min="4906" max="4907" width="12.140625" style="65" bestFit="1" customWidth="1"/>
    <col min="4908" max="4908" width="11.7109375" style="65" bestFit="1" customWidth="1"/>
    <col min="4909" max="4909" width="11" style="65" bestFit="1" customWidth="1"/>
    <col min="4910" max="4911" width="12.140625" style="65" bestFit="1" customWidth="1"/>
    <col min="4912" max="4912" width="11.7109375" style="65" bestFit="1" customWidth="1"/>
    <col min="4913" max="4913" width="11" style="65" bestFit="1" customWidth="1"/>
    <col min="4914" max="4915" width="12.140625" style="65" bestFit="1" customWidth="1"/>
    <col min="4916" max="4916" width="11.7109375" style="65" bestFit="1" customWidth="1"/>
    <col min="4917" max="4917" width="11" style="65" bestFit="1" customWidth="1"/>
    <col min="4918" max="4919" width="12.140625" style="65" bestFit="1" customWidth="1"/>
    <col min="4920" max="4920" width="11.7109375" style="65" bestFit="1" customWidth="1"/>
    <col min="4921" max="4921" width="11" style="65" bestFit="1" customWidth="1"/>
    <col min="4922" max="4923" width="12.140625" style="65" bestFit="1" customWidth="1"/>
    <col min="4924" max="4924" width="11.7109375" style="65" bestFit="1" customWidth="1"/>
    <col min="4925" max="4925" width="11" style="65" bestFit="1" customWidth="1"/>
    <col min="4926" max="4926" width="7.28515625" style="65"/>
    <col min="4927" max="4928" width="12.140625" style="65" bestFit="1" customWidth="1"/>
    <col min="4929" max="4929" width="11.7109375" style="65" bestFit="1" customWidth="1"/>
    <col min="4930" max="4930" width="11" style="65" bestFit="1" customWidth="1"/>
    <col min="4931" max="4934" width="7.28515625" style="65"/>
    <col min="4935" max="4935" width="8.28515625" style="65" bestFit="1" customWidth="1"/>
    <col min="4936" max="5120" width="7.28515625" style="65"/>
    <col min="5121" max="5121" width="5.7109375" style="65" bestFit="1" customWidth="1"/>
    <col min="5122" max="5123" width="12.5703125" style="65" bestFit="1" customWidth="1"/>
    <col min="5124" max="5124" width="7" style="65" bestFit="1" customWidth="1"/>
    <col min="5125" max="5125" width="8.5703125" style="65" bestFit="1" customWidth="1"/>
    <col min="5126" max="5126" width="7" style="65" bestFit="1" customWidth="1"/>
    <col min="5127" max="5127" width="37.42578125" style="65" bestFit="1" customWidth="1"/>
    <col min="5128" max="5128" width="15.5703125" style="65" bestFit="1" customWidth="1"/>
    <col min="5129" max="5129" width="11.5703125" style="65" bestFit="1" customWidth="1"/>
    <col min="5130" max="5130" width="12.42578125" style="65" customWidth="1"/>
    <col min="5131" max="5131" width="12.140625" style="65" bestFit="1" customWidth="1"/>
    <col min="5132" max="5132" width="11.7109375" style="65" bestFit="1" customWidth="1"/>
    <col min="5133" max="5133" width="14.85546875" style="65" bestFit="1" customWidth="1"/>
    <col min="5134" max="5134" width="12.140625" style="65" bestFit="1" customWidth="1"/>
    <col min="5135" max="5135" width="13.28515625" style="65" bestFit="1" customWidth="1"/>
    <col min="5136" max="5137" width="12.140625" style="65" bestFit="1" customWidth="1"/>
    <col min="5138" max="5138" width="11.7109375" style="65" bestFit="1" customWidth="1"/>
    <col min="5139" max="5139" width="14.85546875" style="65" bestFit="1" customWidth="1"/>
    <col min="5140" max="5140" width="12.140625" style="65" bestFit="1" customWidth="1"/>
    <col min="5141" max="5141" width="13.28515625" style="65" bestFit="1" customWidth="1"/>
    <col min="5142" max="5142" width="12.42578125" style="65" bestFit="1" customWidth="1"/>
    <col min="5143" max="5143" width="12.140625" style="65" bestFit="1" customWidth="1"/>
    <col min="5144" max="5144" width="11.7109375" style="65" bestFit="1" customWidth="1"/>
    <col min="5145" max="5145" width="15" style="65" bestFit="1" customWidth="1"/>
    <col min="5146" max="5146" width="12.140625" style="65" bestFit="1" customWidth="1"/>
    <col min="5147" max="5147" width="13.28515625" style="65" bestFit="1" customWidth="1"/>
    <col min="5148" max="5149" width="12.140625" style="65" bestFit="1" customWidth="1"/>
    <col min="5150" max="5150" width="11.7109375" style="65" bestFit="1" customWidth="1"/>
    <col min="5151" max="5151" width="16" style="65" bestFit="1" customWidth="1"/>
    <col min="5152" max="5152" width="12.140625" style="65" bestFit="1" customWidth="1"/>
    <col min="5153" max="5153" width="13.28515625" style="65" bestFit="1" customWidth="1"/>
    <col min="5154" max="5155" width="12.140625" style="65" bestFit="1" customWidth="1"/>
    <col min="5156" max="5156" width="11.7109375" style="65" bestFit="1" customWidth="1"/>
    <col min="5157" max="5157" width="11" style="65" bestFit="1" customWidth="1"/>
    <col min="5158" max="5159" width="12.140625" style="65" bestFit="1" customWidth="1"/>
    <col min="5160" max="5160" width="11.7109375" style="65" bestFit="1" customWidth="1"/>
    <col min="5161" max="5161" width="11" style="65" bestFit="1" customWidth="1"/>
    <col min="5162" max="5163" width="12.140625" style="65" bestFit="1" customWidth="1"/>
    <col min="5164" max="5164" width="11.7109375" style="65" bestFit="1" customWidth="1"/>
    <col min="5165" max="5165" width="11" style="65" bestFit="1" customWidth="1"/>
    <col min="5166" max="5167" width="12.140625" style="65" bestFit="1" customWidth="1"/>
    <col min="5168" max="5168" width="11.7109375" style="65" bestFit="1" customWidth="1"/>
    <col min="5169" max="5169" width="11" style="65" bestFit="1" customWidth="1"/>
    <col min="5170" max="5171" width="12.140625" style="65" bestFit="1" customWidth="1"/>
    <col min="5172" max="5172" width="11.7109375" style="65" bestFit="1" customWidth="1"/>
    <col min="5173" max="5173" width="11" style="65" bestFit="1" customWidth="1"/>
    <col min="5174" max="5175" width="12.140625" style="65" bestFit="1" customWidth="1"/>
    <col min="5176" max="5176" width="11.7109375" style="65" bestFit="1" customWidth="1"/>
    <col min="5177" max="5177" width="11" style="65" bestFit="1" customWidth="1"/>
    <col min="5178" max="5179" width="12.140625" style="65" bestFit="1" customWidth="1"/>
    <col min="5180" max="5180" width="11.7109375" style="65" bestFit="1" customWidth="1"/>
    <col min="5181" max="5181" width="11" style="65" bestFit="1" customWidth="1"/>
    <col min="5182" max="5182" width="7.28515625" style="65"/>
    <col min="5183" max="5184" width="12.140625" style="65" bestFit="1" customWidth="1"/>
    <col min="5185" max="5185" width="11.7109375" style="65" bestFit="1" customWidth="1"/>
    <col min="5186" max="5186" width="11" style="65" bestFit="1" customWidth="1"/>
    <col min="5187" max="5190" width="7.28515625" style="65"/>
    <col min="5191" max="5191" width="8.28515625" style="65" bestFit="1" customWidth="1"/>
    <col min="5192" max="5376" width="7.28515625" style="65"/>
    <col min="5377" max="5377" width="5.7109375" style="65" bestFit="1" customWidth="1"/>
    <col min="5378" max="5379" width="12.5703125" style="65" bestFit="1" customWidth="1"/>
    <col min="5380" max="5380" width="7" style="65" bestFit="1" customWidth="1"/>
    <col min="5381" max="5381" width="8.5703125" style="65" bestFit="1" customWidth="1"/>
    <col min="5382" max="5382" width="7" style="65" bestFit="1" customWidth="1"/>
    <col min="5383" max="5383" width="37.42578125" style="65" bestFit="1" customWidth="1"/>
    <col min="5384" max="5384" width="15.5703125" style="65" bestFit="1" customWidth="1"/>
    <col min="5385" max="5385" width="11.5703125" style="65" bestFit="1" customWidth="1"/>
    <col min="5386" max="5386" width="12.42578125" style="65" customWidth="1"/>
    <col min="5387" max="5387" width="12.140625" style="65" bestFit="1" customWidth="1"/>
    <col min="5388" max="5388" width="11.7109375" style="65" bestFit="1" customWidth="1"/>
    <col min="5389" max="5389" width="14.85546875" style="65" bestFit="1" customWidth="1"/>
    <col min="5390" max="5390" width="12.140625" style="65" bestFit="1" customWidth="1"/>
    <col min="5391" max="5391" width="13.28515625" style="65" bestFit="1" customWidth="1"/>
    <col min="5392" max="5393" width="12.140625" style="65" bestFit="1" customWidth="1"/>
    <col min="5394" max="5394" width="11.7109375" style="65" bestFit="1" customWidth="1"/>
    <col min="5395" max="5395" width="14.85546875" style="65" bestFit="1" customWidth="1"/>
    <col min="5396" max="5396" width="12.140625" style="65" bestFit="1" customWidth="1"/>
    <col min="5397" max="5397" width="13.28515625" style="65" bestFit="1" customWidth="1"/>
    <col min="5398" max="5398" width="12.42578125" style="65" bestFit="1" customWidth="1"/>
    <col min="5399" max="5399" width="12.140625" style="65" bestFit="1" customWidth="1"/>
    <col min="5400" max="5400" width="11.7109375" style="65" bestFit="1" customWidth="1"/>
    <col min="5401" max="5401" width="15" style="65" bestFit="1" customWidth="1"/>
    <col min="5402" max="5402" width="12.140625" style="65" bestFit="1" customWidth="1"/>
    <col min="5403" max="5403" width="13.28515625" style="65" bestFit="1" customWidth="1"/>
    <col min="5404" max="5405" width="12.140625" style="65" bestFit="1" customWidth="1"/>
    <col min="5406" max="5406" width="11.7109375" style="65" bestFit="1" customWidth="1"/>
    <col min="5407" max="5407" width="16" style="65" bestFit="1" customWidth="1"/>
    <col min="5408" max="5408" width="12.140625" style="65" bestFit="1" customWidth="1"/>
    <col min="5409" max="5409" width="13.28515625" style="65" bestFit="1" customWidth="1"/>
    <col min="5410" max="5411" width="12.140625" style="65" bestFit="1" customWidth="1"/>
    <col min="5412" max="5412" width="11.7109375" style="65" bestFit="1" customWidth="1"/>
    <col min="5413" max="5413" width="11" style="65" bestFit="1" customWidth="1"/>
    <col min="5414" max="5415" width="12.140625" style="65" bestFit="1" customWidth="1"/>
    <col min="5416" max="5416" width="11.7109375" style="65" bestFit="1" customWidth="1"/>
    <col min="5417" max="5417" width="11" style="65" bestFit="1" customWidth="1"/>
    <col min="5418" max="5419" width="12.140625" style="65" bestFit="1" customWidth="1"/>
    <col min="5420" max="5420" width="11.7109375" style="65" bestFit="1" customWidth="1"/>
    <col min="5421" max="5421" width="11" style="65" bestFit="1" customWidth="1"/>
    <col min="5422" max="5423" width="12.140625" style="65" bestFit="1" customWidth="1"/>
    <col min="5424" max="5424" width="11.7109375" style="65" bestFit="1" customWidth="1"/>
    <col min="5425" max="5425" width="11" style="65" bestFit="1" customWidth="1"/>
    <col min="5426" max="5427" width="12.140625" style="65" bestFit="1" customWidth="1"/>
    <col min="5428" max="5428" width="11.7109375" style="65" bestFit="1" customWidth="1"/>
    <col min="5429" max="5429" width="11" style="65" bestFit="1" customWidth="1"/>
    <col min="5430" max="5431" width="12.140625" style="65" bestFit="1" customWidth="1"/>
    <col min="5432" max="5432" width="11.7109375" style="65" bestFit="1" customWidth="1"/>
    <col min="5433" max="5433" width="11" style="65" bestFit="1" customWidth="1"/>
    <col min="5434" max="5435" width="12.140625" style="65" bestFit="1" customWidth="1"/>
    <col min="5436" max="5436" width="11.7109375" style="65" bestFit="1" customWidth="1"/>
    <col min="5437" max="5437" width="11" style="65" bestFit="1" customWidth="1"/>
    <col min="5438" max="5438" width="7.28515625" style="65"/>
    <col min="5439" max="5440" width="12.140625" style="65" bestFit="1" customWidth="1"/>
    <col min="5441" max="5441" width="11.7109375" style="65" bestFit="1" customWidth="1"/>
    <col min="5442" max="5442" width="11" style="65" bestFit="1" customWidth="1"/>
    <col min="5443" max="5446" width="7.28515625" style="65"/>
    <col min="5447" max="5447" width="8.28515625" style="65" bestFit="1" customWidth="1"/>
    <col min="5448" max="5632" width="7.28515625" style="65"/>
    <col min="5633" max="5633" width="5.7109375" style="65" bestFit="1" customWidth="1"/>
    <col min="5634" max="5635" width="12.5703125" style="65" bestFit="1" customWidth="1"/>
    <col min="5636" max="5636" width="7" style="65" bestFit="1" customWidth="1"/>
    <col min="5637" max="5637" width="8.5703125" style="65" bestFit="1" customWidth="1"/>
    <col min="5638" max="5638" width="7" style="65" bestFit="1" customWidth="1"/>
    <col min="5639" max="5639" width="37.42578125" style="65" bestFit="1" customWidth="1"/>
    <col min="5640" max="5640" width="15.5703125" style="65" bestFit="1" customWidth="1"/>
    <col min="5641" max="5641" width="11.5703125" style="65" bestFit="1" customWidth="1"/>
    <col min="5642" max="5642" width="12.42578125" style="65" customWidth="1"/>
    <col min="5643" max="5643" width="12.140625" style="65" bestFit="1" customWidth="1"/>
    <col min="5644" max="5644" width="11.7109375" style="65" bestFit="1" customWidth="1"/>
    <col min="5645" max="5645" width="14.85546875" style="65" bestFit="1" customWidth="1"/>
    <col min="5646" max="5646" width="12.140625" style="65" bestFit="1" customWidth="1"/>
    <col min="5647" max="5647" width="13.28515625" style="65" bestFit="1" customWidth="1"/>
    <col min="5648" max="5649" width="12.140625" style="65" bestFit="1" customWidth="1"/>
    <col min="5650" max="5650" width="11.7109375" style="65" bestFit="1" customWidth="1"/>
    <col min="5651" max="5651" width="14.85546875" style="65" bestFit="1" customWidth="1"/>
    <col min="5652" max="5652" width="12.140625" style="65" bestFit="1" customWidth="1"/>
    <col min="5653" max="5653" width="13.28515625" style="65" bestFit="1" customWidth="1"/>
    <col min="5654" max="5654" width="12.42578125" style="65" bestFit="1" customWidth="1"/>
    <col min="5655" max="5655" width="12.140625" style="65" bestFit="1" customWidth="1"/>
    <col min="5656" max="5656" width="11.7109375" style="65" bestFit="1" customWidth="1"/>
    <col min="5657" max="5657" width="15" style="65" bestFit="1" customWidth="1"/>
    <col min="5658" max="5658" width="12.140625" style="65" bestFit="1" customWidth="1"/>
    <col min="5659" max="5659" width="13.28515625" style="65" bestFit="1" customWidth="1"/>
    <col min="5660" max="5661" width="12.140625" style="65" bestFit="1" customWidth="1"/>
    <col min="5662" max="5662" width="11.7109375" style="65" bestFit="1" customWidth="1"/>
    <col min="5663" max="5663" width="16" style="65" bestFit="1" customWidth="1"/>
    <col min="5664" max="5664" width="12.140625" style="65" bestFit="1" customWidth="1"/>
    <col min="5665" max="5665" width="13.28515625" style="65" bestFit="1" customWidth="1"/>
    <col min="5666" max="5667" width="12.140625" style="65" bestFit="1" customWidth="1"/>
    <col min="5668" max="5668" width="11.7109375" style="65" bestFit="1" customWidth="1"/>
    <col min="5669" max="5669" width="11" style="65" bestFit="1" customWidth="1"/>
    <col min="5670" max="5671" width="12.140625" style="65" bestFit="1" customWidth="1"/>
    <col min="5672" max="5672" width="11.7109375" style="65" bestFit="1" customWidth="1"/>
    <col min="5673" max="5673" width="11" style="65" bestFit="1" customWidth="1"/>
    <col min="5674" max="5675" width="12.140625" style="65" bestFit="1" customWidth="1"/>
    <col min="5676" max="5676" width="11.7109375" style="65" bestFit="1" customWidth="1"/>
    <col min="5677" max="5677" width="11" style="65" bestFit="1" customWidth="1"/>
    <col min="5678" max="5679" width="12.140625" style="65" bestFit="1" customWidth="1"/>
    <col min="5680" max="5680" width="11.7109375" style="65" bestFit="1" customWidth="1"/>
    <col min="5681" max="5681" width="11" style="65" bestFit="1" customWidth="1"/>
    <col min="5682" max="5683" width="12.140625" style="65" bestFit="1" customWidth="1"/>
    <col min="5684" max="5684" width="11.7109375" style="65" bestFit="1" customWidth="1"/>
    <col min="5685" max="5685" width="11" style="65" bestFit="1" customWidth="1"/>
    <col min="5686" max="5687" width="12.140625" style="65" bestFit="1" customWidth="1"/>
    <col min="5688" max="5688" width="11.7109375" style="65" bestFit="1" customWidth="1"/>
    <col min="5689" max="5689" width="11" style="65" bestFit="1" customWidth="1"/>
    <col min="5690" max="5691" width="12.140625" style="65" bestFit="1" customWidth="1"/>
    <col min="5692" max="5692" width="11.7109375" style="65" bestFit="1" customWidth="1"/>
    <col min="5693" max="5693" width="11" style="65" bestFit="1" customWidth="1"/>
    <col min="5694" max="5694" width="7.28515625" style="65"/>
    <col min="5695" max="5696" width="12.140625" style="65" bestFit="1" customWidth="1"/>
    <col min="5697" max="5697" width="11.7109375" style="65" bestFit="1" customWidth="1"/>
    <col min="5698" max="5698" width="11" style="65" bestFit="1" customWidth="1"/>
    <col min="5699" max="5702" width="7.28515625" style="65"/>
    <col min="5703" max="5703" width="8.28515625" style="65" bestFit="1" customWidth="1"/>
    <col min="5704" max="5888" width="7.28515625" style="65"/>
    <col min="5889" max="5889" width="5.7109375" style="65" bestFit="1" customWidth="1"/>
    <col min="5890" max="5891" width="12.5703125" style="65" bestFit="1" customWidth="1"/>
    <col min="5892" max="5892" width="7" style="65" bestFit="1" customWidth="1"/>
    <col min="5893" max="5893" width="8.5703125" style="65" bestFit="1" customWidth="1"/>
    <col min="5894" max="5894" width="7" style="65" bestFit="1" customWidth="1"/>
    <col min="5895" max="5895" width="37.42578125" style="65" bestFit="1" customWidth="1"/>
    <col min="5896" max="5896" width="15.5703125" style="65" bestFit="1" customWidth="1"/>
    <col min="5897" max="5897" width="11.5703125" style="65" bestFit="1" customWidth="1"/>
    <col min="5898" max="5898" width="12.42578125" style="65" customWidth="1"/>
    <col min="5899" max="5899" width="12.140625" style="65" bestFit="1" customWidth="1"/>
    <col min="5900" max="5900" width="11.7109375" style="65" bestFit="1" customWidth="1"/>
    <col min="5901" max="5901" width="14.85546875" style="65" bestFit="1" customWidth="1"/>
    <col min="5902" max="5902" width="12.140625" style="65" bestFit="1" customWidth="1"/>
    <col min="5903" max="5903" width="13.28515625" style="65" bestFit="1" customWidth="1"/>
    <col min="5904" max="5905" width="12.140625" style="65" bestFit="1" customWidth="1"/>
    <col min="5906" max="5906" width="11.7109375" style="65" bestFit="1" customWidth="1"/>
    <col min="5907" max="5907" width="14.85546875" style="65" bestFit="1" customWidth="1"/>
    <col min="5908" max="5908" width="12.140625" style="65" bestFit="1" customWidth="1"/>
    <col min="5909" max="5909" width="13.28515625" style="65" bestFit="1" customWidth="1"/>
    <col min="5910" max="5910" width="12.42578125" style="65" bestFit="1" customWidth="1"/>
    <col min="5911" max="5911" width="12.140625" style="65" bestFit="1" customWidth="1"/>
    <col min="5912" max="5912" width="11.7109375" style="65" bestFit="1" customWidth="1"/>
    <col min="5913" max="5913" width="15" style="65" bestFit="1" customWidth="1"/>
    <col min="5914" max="5914" width="12.140625" style="65" bestFit="1" customWidth="1"/>
    <col min="5915" max="5915" width="13.28515625" style="65" bestFit="1" customWidth="1"/>
    <col min="5916" max="5917" width="12.140625" style="65" bestFit="1" customWidth="1"/>
    <col min="5918" max="5918" width="11.7109375" style="65" bestFit="1" customWidth="1"/>
    <col min="5919" max="5919" width="16" style="65" bestFit="1" customWidth="1"/>
    <col min="5920" max="5920" width="12.140625" style="65" bestFit="1" customWidth="1"/>
    <col min="5921" max="5921" width="13.28515625" style="65" bestFit="1" customWidth="1"/>
    <col min="5922" max="5923" width="12.140625" style="65" bestFit="1" customWidth="1"/>
    <col min="5924" max="5924" width="11.7109375" style="65" bestFit="1" customWidth="1"/>
    <col min="5925" max="5925" width="11" style="65" bestFit="1" customWidth="1"/>
    <col min="5926" max="5927" width="12.140625" style="65" bestFit="1" customWidth="1"/>
    <col min="5928" max="5928" width="11.7109375" style="65" bestFit="1" customWidth="1"/>
    <col min="5929" max="5929" width="11" style="65" bestFit="1" customWidth="1"/>
    <col min="5930" max="5931" width="12.140625" style="65" bestFit="1" customWidth="1"/>
    <col min="5932" max="5932" width="11.7109375" style="65" bestFit="1" customWidth="1"/>
    <col min="5933" max="5933" width="11" style="65" bestFit="1" customWidth="1"/>
    <col min="5934" max="5935" width="12.140625" style="65" bestFit="1" customWidth="1"/>
    <col min="5936" max="5936" width="11.7109375" style="65" bestFit="1" customWidth="1"/>
    <col min="5937" max="5937" width="11" style="65" bestFit="1" customWidth="1"/>
    <col min="5938" max="5939" width="12.140625" style="65" bestFit="1" customWidth="1"/>
    <col min="5940" max="5940" width="11.7109375" style="65" bestFit="1" customWidth="1"/>
    <col min="5941" max="5941" width="11" style="65" bestFit="1" customWidth="1"/>
    <col min="5942" max="5943" width="12.140625" style="65" bestFit="1" customWidth="1"/>
    <col min="5944" max="5944" width="11.7109375" style="65" bestFit="1" customWidth="1"/>
    <col min="5945" max="5945" width="11" style="65" bestFit="1" customWidth="1"/>
    <col min="5946" max="5947" width="12.140625" style="65" bestFit="1" customWidth="1"/>
    <col min="5948" max="5948" width="11.7109375" style="65" bestFit="1" customWidth="1"/>
    <col min="5949" max="5949" width="11" style="65" bestFit="1" customWidth="1"/>
    <col min="5950" max="5950" width="7.28515625" style="65"/>
    <col min="5951" max="5952" width="12.140625" style="65" bestFit="1" customWidth="1"/>
    <col min="5953" max="5953" width="11.7109375" style="65" bestFit="1" customWidth="1"/>
    <col min="5954" max="5954" width="11" style="65" bestFit="1" customWidth="1"/>
    <col min="5955" max="5958" width="7.28515625" style="65"/>
    <col min="5959" max="5959" width="8.28515625" style="65" bestFit="1" customWidth="1"/>
    <col min="5960" max="6144" width="7.28515625" style="65"/>
    <col min="6145" max="6145" width="5.7109375" style="65" bestFit="1" customWidth="1"/>
    <col min="6146" max="6147" width="12.5703125" style="65" bestFit="1" customWidth="1"/>
    <col min="6148" max="6148" width="7" style="65" bestFit="1" customWidth="1"/>
    <col min="6149" max="6149" width="8.5703125" style="65" bestFit="1" customWidth="1"/>
    <col min="6150" max="6150" width="7" style="65" bestFit="1" customWidth="1"/>
    <col min="6151" max="6151" width="37.42578125" style="65" bestFit="1" customWidth="1"/>
    <col min="6152" max="6152" width="15.5703125" style="65" bestFit="1" customWidth="1"/>
    <col min="6153" max="6153" width="11.5703125" style="65" bestFit="1" customWidth="1"/>
    <col min="6154" max="6154" width="12.42578125" style="65" customWidth="1"/>
    <col min="6155" max="6155" width="12.140625" style="65" bestFit="1" customWidth="1"/>
    <col min="6156" max="6156" width="11.7109375" style="65" bestFit="1" customWidth="1"/>
    <col min="6157" max="6157" width="14.85546875" style="65" bestFit="1" customWidth="1"/>
    <col min="6158" max="6158" width="12.140625" style="65" bestFit="1" customWidth="1"/>
    <col min="6159" max="6159" width="13.28515625" style="65" bestFit="1" customWidth="1"/>
    <col min="6160" max="6161" width="12.140625" style="65" bestFit="1" customWidth="1"/>
    <col min="6162" max="6162" width="11.7109375" style="65" bestFit="1" customWidth="1"/>
    <col min="6163" max="6163" width="14.85546875" style="65" bestFit="1" customWidth="1"/>
    <col min="6164" max="6164" width="12.140625" style="65" bestFit="1" customWidth="1"/>
    <col min="6165" max="6165" width="13.28515625" style="65" bestFit="1" customWidth="1"/>
    <col min="6166" max="6166" width="12.42578125" style="65" bestFit="1" customWidth="1"/>
    <col min="6167" max="6167" width="12.140625" style="65" bestFit="1" customWidth="1"/>
    <col min="6168" max="6168" width="11.7109375" style="65" bestFit="1" customWidth="1"/>
    <col min="6169" max="6169" width="15" style="65" bestFit="1" customWidth="1"/>
    <col min="6170" max="6170" width="12.140625" style="65" bestFit="1" customWidth="1"/>
    <col min="6171" max="6171" width="13.28515625" style="65" bestFit="1" customWidth="1"/>
    <col min="6172" max="6173" width="12.140625" style="65" bestFit="1" customWidth="1"/>
    <col min="6174" max="6174" width="11.7109375" style="65" bestFit="1" customWidth="1"/>
    <col min="6175" max="6175" width="16" style="65" bestFit="1" customWidth="1"/>
    <col min="6176" max="6176" width="12.140625" style="65" bestFit="1" customWidth="1"/>
    <col min="6177" max="6177" width="13.28515625" style="65" bestFit="1" customWidth="1"/>
    <col min="6178" max="6179" width="12.140625" style="65" bestFit="1" customWidth="1"/>
    <col min="6180" max="6180" width="11.7109375" style="65" bestFit="1" customWidth="1"/>
    <col min="6181" max="6181" width="11" style="65" bestFit="1" customWidth="1"/>
    <col min="6182" max="6183" width="12.140625" style="65" bestFit="1" customWidth="1"/>
    <col min="6184" max="6184" width="11.7109375" style="65" bestFit="1" customWidth="1"/>
    <col min="6185" max="6185" width="11" style="65" bestFit="1" customWidth="1"/>
    <col min="6186" max="6187" width="12.140625" style="65" bestFit="1" customWidth="1"/>
    <col min="6188" max="6188" width="11.7109375" style="65" bestFit="1" customWidth="1"/>
    <col min="6189" max="6189" width="11" style="65" bestFit="1" customWidth="1"/>
    <col min="6190" max="6191" width="12.140625" style="65" bestFit="1" customWidth="1"/>
    <col min="6192" max="6192" width="11.7109375" style="65" bestFit="1" customWidth="1"/>
    <col min="6193" max="6193" width="11" style="65" bestFit="1" customWidth="1"/>
    <col min="6194" max="6195" width="12.140625" style="65" bestFit="1" customWidth="1"/>
    <col min="6196" max="6196" width="11.7109375" style="65" bestFit="1" customWidth="1"/>
    <col min="6197" max="6197" width="11" style="65" bestFit="1" customWidth="1"/>
    <col min="6198" max="6199" width="12.140625" style="65" bestFit="1" customWidth="1"/>
    <col min="6200" max="6200" width="11.7109375" style="65" bestFit="1" customWidth="1"/>
    <col min="6201" max="6201" width="11" style="65" bestFit="1" customWidth="1"/>
    <col min="6202" max="6203" width="12.140625" style="65" bestFit="1" customWidth="1"/>
    <col min="6204" max="6204" width="11.7109375" style="65" bestFit="1" customWidth="1"/>
    <col min="6205" max="6205" width="11" style="65" bestFit="1" customWidth="1"/>
    <col min="6206" max="6206" width="7.28515625" style="65"/>
    <col min="6207" max="6208" width="12.140625" style="65" bestFit="1" customWidth="1"/>
    <col min="6209" max="6209" width="11.7109375" style="65" bestFit="1" customWidth="1"/>
    <col min="6210" max="6210" width="11" style="65" bestFit="1" customWidth="1"/>
    <col min="6211" max="6214" width="7.28515625" style="65"/>
    <col min="6215" max="6215" width="8.28515625" style="65" bestFit="1" customWidth="1"/>
    <col min="6216" max="6400" width="7.28515625" style="65"/>
    <col min="6401" max="6401" width="5.7109375" style="65" bestFit="1" customWidth="1"/>
    <col min="6402" max="6403" width="12.5703125" style="65" bestFit="1" customWidth="1"/>
    <col min="6404" max="6404" width="7" style="65" bestFit="1" customWidth="1"/>
    <col min="6405" max="6405" width="8.5703125" style="65" bestFit="1" customWidth="1"/>
    <col min="6406" max="6406" width="7" style="65" bestFit="1" customWidth="1"/>
    <col min="6407" max="6407" width="37.42578125" style="65" bestFit="1" customWidth="1"/>
    <col min="6408" max="6408" width="15.5703125" style="65" bestFit="1" customWidth="1"/>
    <col min="6409" max="6409" width="11.5703125" style="65" bestFit="1" customWidth="1"/>
    <col min="6410" max="6410" width="12.42578125" style="65" customWidth="1"/>
    <col min="6411" max="6411" width="12.140625" style="65" bestFit="1" customWidth="1"/>
    <col min="6412" max="6412" width="11.7109375" style="65" bestFit="1" customWidth="1"/>
    <col min="6413" max="6413" width="14.85546875" style="65" bestFit="1" customWidth="1"/>
    <col min="6414" max="6414" width="12.140625" style="65" bestFit="1" customWidth="1"/>
    <col min="6415" max="6415" width="13.28515625" style="65" bestFit="1" customWidth="1"/>
    <col min="6416" max="6417" width="12.140625" style="65" bestFit="1" customWidth="1"/>
    <col min="6418" max="6418" width="11.7109375" style="65" bestFit="1" customWidth="1"/>
    <col min="6419" max="6419" width="14.85546875" style="65" bestFit="1" customWidth="1"/>
    <col min="6420" max="6420" width="12.140625" style="65" bestFit="1" customWidth="1"/>
    <col min="6421" max="6421" width="13.28515625" style="65" bestFit="1" customWidth="1"/>
    <col min="6422" max="6422" width="12.42578125" style="65" bestFit="1" customWidth="1"/>
    <col min="6423" max="6423" width="12.140625" style="65" bestFit="1" customWidth="1"/>
    <col min="6424" max="6424" width="11.7109375" style="65" bestFit="1" customWidth="1"/>
    <col min="6425" max="6425" width="15" style="65" bestFit="1" customWidth="1"/>
    <col min="6426" max="6426" width="12.140625" style="65" bestFit="1" customWidth="1"/>
    <col min="6427" max="6427" width="13.28515625" style="65" bestFit="1" customWidth="1"/>
    <col min="6428" max="6429" width="12.140625" style="65" bestFit="1" customWidth="1"/>
    <col min="6430" max="6430" width="11.7109375" style="65" bestFit="1" customWidth="1"/>
    <col min="6431" max="6431" width="16" style="65" bestFit="1" customWidth="1"/>
    <col min="6432" max="6432" width="12.140625" style="65" bestFit="1" customWidth="1"/>
    <col min="6433" max="6433" width="13.28515625" style="65" bestFit="1" customWidth="1"/>
    <col min="6434" max="6435" width="12.140625" style="65" bestFit="1" customWidth="1"/>
    <col min="6436" max="6436" width="11.7109375" style="65" bestFit="1" customWidth="1"/>
    <col min="6437" max="6437" width="11" style="65" bestFit="1" customWidth="1"/>
    <col min="6438" max="6439" width="12.140625" style="65" bestFit="1" customWidth="1"/>
    <col min="6440" max="6440" width="11.7109375" style="65" bestFit="1" customWidth="1"/>
    <col min="6441" max="6441" width="11" style="65" bestFit="1" customWidth="1"/>
    <col min="6442" max="6443" width="12.140625" style="65" bestFit="1" customWidth="1"/>
    <col min="6444" max="6444" width="11.7109375" style="65" bestFit="1" customWidth="1"/>
    <col min="6445" max="6445" width="11" style="65" bestFit="1" customWidth="1"/>
    <col min="6446" max="6447" width="12.140625" style="65" bestFit="1" customWidth="1"/>
    <col min="6448" max="6448" width="11.7109375" style="65" bestFit="1" customWidth="1"/>
    <col min="6449" max="6449" width="11" style="65" bestFit="1" customWidth="1"/>
    <col min="6450" max="6451" width="12.140625" style="65" bestFit="1" customWidth="1"/>
    <col min="6452" max="6452" width="11.7109375" style="65" bestFit="1" customWidth="1"/>
    <col min="6453" max="6453" width="11" style="65" bestFit="1" customWidth="1"/>
    <col min="6454" max="6455" width="12.140625" style="65" bestFit="1" customWidth="1"/>
    <col min="6456" max="6456" width="11.7109375" style="65" bestFit="1" customWidth="1"/>
    <col min="6457" max="6457" width="11" style="65" bestFit="1" customWidth="1"/>
    <col min="6458" max="6459" width="12.140625" style="65" bestFit="1" customWidth="1"/>
    <col min="6460" max="6460" width="11.7109375" style="65" bestFit="1" customWidth="1"/>
    <col min="6461" max="6461" width="11" style="65" bestFit="1" customWidth="1"/>
    <col min="6462" max="6462" width="7.28515625" style="65"/>
    <col min="6463" max="6464" width="12.140625" style="65" bestFit="1" customWidth="1"/>
    <col min="6465" max="6465" width="11.7109375" style="65" bestFit="1" customWidth="1"/>
    <col min="6466" max="6466" width="11" style="65" bestFit="1" customWidth="1"/>
    <col min="6467" max="6470" width="7.28515625" style="65"/>
    <col min="6471" max="6471" width="8.28515625" style="65" bestFit="1" customWidth="1"/>
    <col min="6472" max="6656" width="7.28515625" style="65"/>
    <col min="6657" max="6657" width="5.7109375" style="65" bestFit="1" customWidth="1"/>
    <col min="6658" max="6659" width="12.5703125" style="65" bestFit="1" customWidth="1"/>
    <col min="6660" max="6660" width="7" style="65" bestFit="1" customWidth="1"/>
    <col min="6661" max="6661" width="8.5703125" style="65" bestFit="1" customWidth="1"/>
    <col min="6662" max="6662" width="7" style="65" bestFit="1" customWidth="1"/>
    <col min="6663" max="6663" width="37.42578125" style="65" bestFit="1" customWidth="1"/>
    <col min="6664" max="6664" width="15.5703125" style="65" bestFit="1" customWidth="1"/>
    <col min="6665" max="6665" width="11.5703125" style="65" bestFit="1" customWidth="1"/>
    <col min="6666" max="6666" width="12.42578125" style="65" customWidth="1"/>
    <col min="6667" max="6667" width="12.140625" style="65" bestFit="1" customWidth="1"/>
    <col min="6668" max="6668" width="11.7109375" style="65" bestFit="1" customWidth="1"/>
    <col min="6669" max="6669" width="14.85546875" style="65" bestFit="1" customWidth="1"/>
    <col min="6670" max="6670" width="12.140625" style="65" bestFit="1" customWidth="1"/>
    <col min="6671" max="6671" width="13.28515625" style="65" bestFit="1" customWidth="1"/>
    <col min="6672" max="6673" width="12.140625" style="65" bestFit="1" customWidth="1"/>
    <col min="6674" max="6674" width="11.7109375" style="65" bestFit="1" customWidth="1"/>
    <col min="6675" max="6675" width="14.85546875" style="65" bestFit="1" customWidth="1"/>
    <col min="6676" max="6676" width="12.140625" style="65" bestFit="1" customWidth="1"/>
    <col min="6677" max="6677" width="13.28515625" style="65" bestFit="1" customWidth="1"/>
    <col min="6678" max="6678" width="12.42578125" style="65" bestFit="1" customWidth="1"/>
    <col min="6679" max="6679" width="12.140625" style="65" bestFit="1" customWidth="1"/>
    <col min="6680" max="6680" width="11.7109375" style="65" bestFit="1" customWidth="1"/>
    <col min="6681" max="6681" width="15" style="65" bestFit="1" customWidth="1"/>
    <col min="6682" max="6682" width="12.140625" style="65" bestFit="1" customWidth="1"/>
    <col min="6683" max="6683" width="13.28515625" style="65" bestFit="1" customWidth="1"/>
    <col min="6684" max="6685" width="12.140625" style="65" bestFit="1" customWidth="1"/>
    <col min="6686" max="6686" width="11.7109375" style="65" bestFit="1" customWidth="1"/>
    <col min="6687" max="6687" width="16" style="65" bestFit="1" customWidth="1"/>
    <col min="6688" max="6688" width="12.140625" style="65" bestFit="1" customWidth="1"/>
    <col min="6689" max="6689" width="13.28515625" style="65" bestFit="1" customWidth="1"/>
    <col min="6690" max="6691" width="12.140625" style="65" bestFit="1" customWidth="1"/>
    <col min="6692" max="6692" width="11.7109375" style="65" bestFit="1" customWidth="1"/>
    <col min="6693" max="6693" width="11" style="65" bestFit="1" customWidth="1"/>
    <col min="6694" max="6695" width="12.140625" style="65" bestFit="1" customWidth="1"/>
    <col min="6696" max="6696" width="11.7109375" style="65" bestFit="1" customWidth="1"/>
    <col min="6697" max="6697" width="11" style="65" bestFit="1" customWidth="1"/>
    <col min="6698" max="6699" width="12.140625" style="65" bestFit="1" customWidth="1"/>
    <col min="6700" max="6700" width="11.7109375" style="65" bestFit="1" customWidth="1"/>
    <col min="6701" max="6701" width="11" style="65" bestFit="1" customWidth="1"/>
    <col min="6702" max="6703" width="12.140625" style="65" bestFit="1" customWidth="1"/>
    <col min="6704" max="6704" width="11.7109375" style="65" bestFit="1" customWidth="1"/>
    <col min="6705" max="6705" width="11" style="65" bestFit="1" customWidth="1"/>
    <col min="6706" max="6707" width="12.140625" style="65" bestFit="1" customWidth="1"/>
    <col min="6708" max="6708" width="11.7109375" style="65" bestFit="1" customWidth="1"/>
    <col min="6709" max="6709" width="11" style="65" bestFit="1" customWidth="1"/>
    <col min="6710" max="6711" width="12.140625" style="65" bestFit="1" customWidth="1"/>
    <col min="6712" max="6712" width="11.7109375" style="65" bestFit="1" customWidth="1"/>
    <col min="6713" max="6713" width="11" style="65" bestFit="1" customWidth="1"/>
    <col min="6714" max="6715" width="12.140625" style="65" bestFit="1" customWidth="1"/>
    <col min="6716" max="6716" width="11.7109375" style="65" bestFit="1" customWidth="1"/>
    <col min="6717" max="6717" width="11" style="65" bestFit="1" customWidth="1"/>
    <col min="6718" max="6718" width="7.28515625" style="65"/>
    <col min="6719" max="6720" width="12.140625" style="65" bestFit="1" customWidth="1"/>
    <col min="6721" max="6721" width="11.7109375" style="65" bestFit="1" customWidth="1"/>
    <col min="6722" max="6722" width="11" style="65" bestFit="1" customWidth="1"/>
    <col min="6723" max="6726" width="7.28515625" style="65"/>
    <col min="6727" max="6727" width="8.28515625" style="65" bestFit="1" customWidth="1"/>
    <col min="6728" max="6912" width="7.28515625" style="65"/>
    <col min="6913" max="6913" width="5.7109375" style="65" bestFit="1" customWidth="1"/>
    <col min="6914" max="6915" width="12.5703125" style="65" bestFit="1" customWidth="1"/>
    <col min="6916" max="6916" width="7" style="65" bestFit="1" customWidth="1"/>
    <col min="6917" max="6917" width="8.5703125" style="65" bestFit="1" customWidth="1"/>
    <col min="6918" max="6918" width="7" style="65" bestFit="1" customWidth="1"/>
    <col min="6919" max="6919" width="37.42578125" style="65" bestFit="1" customWidth="1"/>
    <col min="6920" max="6920" width="15.5703125" style="65" bestFit="1" customWidth="1"/>
    <col min="6921" max="6921" width="11.5703125" style="65" bestFit="1" customWidth="1"/>
    <col min="6922" max="6922" width="12.42578125" style="65" customWidth="1"/>
    <col min="6923" max="6923" width="12.140625" style="65" bestFit="1" customWidth="1"/>
    <col min="6924" max="6924" width="11.7109375" style="65" bestFit="1" customWidth="1"/>
    <col min="6925" max="6925" width="14.85546875" style="65" bestFit="1" customWidth="1"/>
    <col min="6926" max="6926" width="12.140625" style="65" bestFit="1" customWidth="1"/>
    <col min="6927" max="6927" width="13.28515625" style="65" bestFit="1" customWidth="1"/>
    <col min="6928" max="6929" width="12.140625" style="65" bestFit="1" customWidth="1"/>
    <col min="6930" max="6930" width="11.7109375" style="65" bestFit="1" customWidth="1"/>
    <col min="6931" max="6931" width="14.85546875" style="65" bestFit="1" customWidth="1"/>
    <col min="6932" max="6932" width="12.140625" style="65" bestFit="1" customWidth="1"/>
    <col min="6933" max="6933" width="13.28515625" style="65" bestFit="1" customWidth="1"/>
    <col min="6934" max="6934" width="12.42578125" style="65" bestFit="1" customWidth="1"/>
    <col min="6935" max="6935" width="12.140625" style="65" bestFit="1" customWidth="1"/>
    <col min="6936" max="6936" width="11.7109375" style="65" bestFit="1" customWidth="1"/>
    <col min="6937" max="6937" width="15" style="65" bestFit="1" customWidth="1"/>
    <col min="6938" max="6938" width="12.140625" style="65" bestFit="1" customWidth="1"/>
    <col min="6939" max="6939" width="13.28515625" style="65" bestFit="1" customWidth="1"/>
    <col min="6940" max="6941" width="12.140625" style="65" bestFit="1" customWidth="1"/>
    <col min="6942" max="6942" width="11.7109375" style="65" bestFit="1" customWidth="1"/>
    <col min="6943" max="6943" width="16" style="65" bestFit="1" customWidth="1"/>
    <col min="6944" max="6944" width="12.140625" style="65" bestFit="1" customWidth="1"/>
    <col min="6945" max="6945" width="13.28515625" style="65" bestFit="1" customWidth="1"/>
    <col min="6946" max="6947" width="12.140625" style="65" bestFit="1" customWidth="1"/>
    <col min="6948" max="6948" width="11.7109375" style="65" bestFit="1" customWidth="1"/>
    <col min="6949" max="6949" width="11" style="65" bestFit="1" customWidth="1"/>
    <col min="6950" max="6951" width="12.140625" style="65" bestFit="1" customWidth="1"/>
    <col min="6952" max="6952" width="11.7109375" style="65" bestFit="1" customWidth="1"/>
    <col min="6953" max="6953" width="11" style="65" bestFit="1" customWidth="1"/>
    <col min="6954" max="6955" width="12.140625" style="65" bestFit="1" customWidth="1"/>
    <col min="6956" max="6956" width="11.7109375" style="65" bestFit="1" customWidth="1"/>
    <col min="6957" max="6957" width="11" style="65" bestFit="1" customWidth="1"/>
    <col min="6958" max="6959" width="12.140625" style="65" bestFit="1" customWidth="1"/>
    <col min="6960" max="6960" width="11.7109375" style="65" bestFit="1" customWidth="1"/>
    <col min="6961" max="6961" width="11" style="65" bestFit="1" customWidth="1"/>
    <col min="6962" max="6963" width="12.140625" style="65" bestFit="1" customWidth="1"/>
    <col min="6964" max="6964" width="11.7109375" style="65" bestFit="1" customWidth="1"/>
    <col min="6965" max="6965" width="11" style="65" bestFit="1" customWidth="1"/>
    <col min="6966" max="6967" width="12.140625" style="65" bestFit="1" customWidth="1"/>
    <col min="6968" max="6968" width="11.7109375" style="65" bestFit="1" customWidth="1"/>
    <col min="6969" max="6969" width="11" style="65" bestFit="1" customWidth="1"/>
    <col min="6970" max="6971" width="12.140625" style="65" bestFit="1" customWidth="1"/>
    <col min="6972" max="6972" width="11.7109375" style="65" bestFit="1" customWidth="1"/>
    <col min="6973" max="6973" width="11" style="65" bestFit="1" customWidth="1"/>
    <col min="6974" max="6974" width="7.28515625" style="65"/>
    <col min="6975" max="6976" width="12.140625" style="65" bestFit="1" customWidth="1"/>
    <col min="6977" max="6977" width="11.7109375" style="65" bestFit="1" customWidth="1"/>
    <col min="6978" max="6978" width="11" style="65" bestFit="1" customWidth="1"/>
    <col min="6979" max="6982" width="7.28515625" style="65"/>
    <col min="6983" max="6983" width="8.28515625" style="65" bestFit="1" customWidth="1"/>
    <col min="6984" max="7168" width="7.28515625" style="65"/>
    <col min="7169" max="7169" width="5.7109375" style="65" bestFit="1" customWidth="1"/>
    <col min="7170" max="7171" width="12.5703125" style="65" bestFit="1" customWidth="1"/>
    <col min="7172" max="7172" width="7" style="65" bestFit="1" customWidth="1"/>
    <col min="7173" max="7173" width="8.5703125" style="65" bestFit="1" customWidth="1"/>
    <col min="7174" max="7174" width="7" style="65" bestFit="1" customWidth="1"/>
    <col min="7175" max="7175" width="37.42578125" style="65" bestFit="1" customWidth="1"/>
    <col min="7176" max="7176" width="15.5703125" style="65" bestFit="1" customWidth="1"/>
    <col min="7177" max="7177" width="11.5703125" style="65" bestFit="1" customWidth="1"/>
    <col min="7178" max="7178" width="12.42578125" style="65" customWidth="1"/>
    <col min="7179" max="7179" width="12.140625" style="65" bestFit="1" customWidth="1"/>
    <col min="7180" max="7180" width="11.7109375" style="65" bestFit="1" customWidth="1"/>
    <col min="7181" max="7181" width="14.85546875" style="65" bestFit="1" customWidth="1"/>
    <col min="7182" max="7182" width="12.140625" style="65" bestFit="1" customWidth="1"/>
    <col min="7183" max="7183" width="13.28515625" style="65" bestFit="1" customWidth="1"/>
    <col min="7184" max="7185" width="12.140625" style="65" bestFit="1" customWidth="1"/>
    <col min="7186" max="7186" width="11.7109375" style="65" bestFit="1" customWidth="1"/>
    <col min="7187" max="7187" width="14.85546875" style="65" bestFit="1" customWidth="1"/>
    <col min="7188" max="7188" width="12.140625" style="65" bestFit="1" customWidth="1"/>
    <col min="7189" max="7189" width="13.28515625" style="65" bestFit="1" customWidth="1"/>
    <col min="7190" max="7190" width="12.42578125" style="65" bestFit="1" customWidth="1"/>
    <col min="7191" max="7191" width="12.140625" style="65" bestFit="1" customWidth="1"/>
    <col min="7192" max="7192" width="11.7109375" style="65" bestFit="1" customWidth="1"/>
    <col min="7193" max="7193" width="15" style="65" bestFit="1" customWidth="1"/>
    <col min="7194" max="7194" width="12.140625" style="65" bestFit="1" customWidth="1"/>
    <col min="7195" max="7195" width="13.28515625" style="65" bestFit="1" customWidth="1"/>
    <col min="7196" max="7197" width="12.140625" style="65" bestFit="1" customWidth="1"/>
    <col min="7198" max="7198" width="11.7109375" style="65" bestFit="1" customWidth="1"/>
    <col min="7199" max="7199" width="16" style="65" bestFit="1" customWidth="1"/>
    <col min="7200" max="7200" width="12.140625" style="65" bestFit="1" customWidth="1"/>
    <col min="7201" max="7201" width="13.28515625" style="65" bestFit="1" customWidth="1"/>
    <col min="7202" max="7203" width="12.140625" style="65" bestFit="1" customWidth="1"/>
    <col min="7204" max="7204" width="11.7109375" style="65" bestFit="1" customWidth="1"/>
    <col min="7205" max="7205" width="11" style="65" bestFit="1" customWidth="1"/>
    <col min="7206" max="7207" width="12.140625" style="65" bestFit="1" customWidth="1"/>
    <col min="7208" max="7208" width="11.7109375" style="65" bestFit="1" customWidth="1"/>
    <col min="7209" max="7209" width="11" style="65" bestFit="1" customWidth="1"/>
    <col min="7210" max="7211" width="12.140625" style="65" bestFit="1" customWidth="1"/>
    <col min="7212" max="7212" width="11.7109375" style="65" bestFit="1" customWidth="1"/>
    <col min="7213" max="7213" width="11" style="65" bestFit="1" customWidth="1"/>
    <col min="7214" max="7215" width="12.140625" style="65" bestFit="1" customWidth="1"/>
    <col min="7216" max="7216" width="11.7109375" style="65" bestFit="1" customWidth="1"/>
    <col min="7217" max="7217" width="11" style="65" bestFit="1" customWidth="1"/>
    <col min="7218" max="7219" width="12.140625" style="65" bestFit="1" customWidth="1"/>
    <col min="7220" max="7220" width="11.7109375" style="65" bestFit="1" customWidth="1"/>
    <col min="7221" max="7221" width="11" style="65" bestFit="1" customWidth="1"/>
    <col min="7222" max="7223" width="12.140625" style="65" bestFit="1" customWidth="1"/>
    <col min="7224" max="7224" width="11.7109375" style="65" bestFit="1" customWidth="1"/>
    <col min="7225" max="7225" width="11" style="65" bestFit="1" customWidth="1"/>
    <col min="7226" max="7227" width="12.140625" style="65" bestFit="1" customWidth="1"/>
    <col min="7228" max="7228" width="11.7109375" style="65" bestFit="1" customWidth="1"/>
    <col min="7229" max="7229" width="11" style="65" bestFit="1" customWidth="1"/>
    <col min="7230" max="7230" width="7.28515625" style="65"/>
    <col min="7231" max="7232" width="12.140625" style="65" bestFit="1" customWidth="1"/>
    <col min="7233" max="7233" width="11.7109375" style="65" bestFit="1" customWidth="1"/>
    <col min="7234" max="7234" width="11" style="65" bestFit="1" customWidth="1"/>
    <col min="7235" max="7238" width="7.28515625" style="65"/>
    <col min="7239" max="7239" width="8.28515625" style="65" bestFit="1" customWidth="1"/>
    <col min="7240" max="7424" width="7.28515625" style="65"/>
    <col min="7425" max="7425" width="5.7109375" style="65" bestFit="1" customWidth="1"/>
    <col min="7426" max="7427" width="12.5703125" style="65" bestFit="1" customWidth="1"/>
    <col min="7428" max="7428" width="7" style="65" bestFit="1" customWidth="1"/>
    <col min="7429" max="7429" width="8.5703125" style="65" bestFit="1" customWidth="1"/>
    <col min="7430" max="7430" width="7" style="65" bestFit="1" customWidth="1"/>
    <col min="7431" max="7431" width="37.42578125" style="65" bestFit="1" customWidth="1"/>
    <col min="7432" max="7432" width="15.5703125" style="65" bestFit="1" customWidth="1"/>
    <col min="7433" max="7433" width="11.5703125" style="65" bestFit="1" customWidth="1"/>
    <col min="7434" max="7434" width="12.42578125" style="65" customWidth="1"/>
    <col min="7435" max="7435" width="12.140625" style="65" bestFit="1" customWidth="1"/>
    <col min="7436" max="7436" width="11.7109375" style="65" bestFit="1" customWidth="1"/>
    <col min="7437" max="7437" width="14.85546875" style="65" bestFit="1" customWidth="1"/>
    <col min="7438" max="7438" width="12.140625" style="65" bestFit="1" customWidth="1"/>
    <col min="7439" max="7439" width="13.28515625" style="65" bestFit="1" customWidth="1"/>
    <col min="7440" max="7441" width="12.140625" style="65" bestFit="1" customWidth="1"/>
    <col min="7442" max="7442" width="11.7109375" style="65" bestFit="1" customWidth="1"/>
    <col min="7443" max="7443" width="14.85546875" style="65" bestFit="1" customWidth="1"/>
    <col min="7444" max="7444" width="12.140625" style="65" bestFit="1" customWidth="1"/>
    <col min="7445" max="7445" width="13.28515625" style="65" bestFit="1" customWidth="1"/>
    <col min="7446" max="7446" width="12.42578125" style="65" bestFit="1" customWidth="1"/>
    <col min="7447" max="7447" width="12.140625" style="65" bestFit="1" customWidth="1"/>
    <col min="7448" max="7448" width="11.7109375" style="65" bestFit="1" customWidth="1"/>
    <col min="7449" max="7449" width="15" style="65" bestFit="1" customWidth="1"/>
    <col min="7450" max="7450" width="12.140625" style="65" bestFit="1" customWidth="1"/>
    <col min="7451" max="7451" width="13.28515625" style="65" bestFit="1" customWidth="1"/>
    <col min="7452" max="7453" width="12.140625" style="65" bestFit="1" customWidth="1"/>
    <col min="7454" max="7454" width="11.7109375" style="65" bestFit="1" customWidth="1"/>
    <col min="7455" max="7455" width="16" style="65" bestFit="1" customWidth="1"/>
    <col min="7456" max="7456" width="12.140625" style="65" bestFit="1" customWidth="1"/>
    <col min="7457" max="7457" width="13.28515625" style="65" bestFit="1" customWidth="1"/>
    <col min="7458" max="7459" width="12.140625" style="65" bestFit="1" customWidth="1"/>
    <col min="7460" max="7460" width="11.7109375" style="65" bestFit="1" customWidth="1"/>
    <col min="7461" max="7461" width="11" style="65" bestFit="1" customWidth="1"/>
    <col min="7462" max="7463" width="12.140625" style="65" bestFit="1" customWidth="1"/>
    <col min="7464" max="7464" width="11.7109375" style="65" bestFit="1" customWidth="1"/>
    <col min="7465" max="7465" width="11" style="65" bestFit="1" customWidth="1"/>
    <col min="7466" max="7467" width="12.140625" style="65" bestFit="1" customWidth="1"/>
    <col min="7468" max="7468" width="11.7109375" style="65" bestFit="1" customWidth="1"/>
    <col min="7469" max="7469" width="11" style="65" bestFit="1" customWidth="1"/>
    <col min="7470" max="7471" width="12.140625" style="65" bestFit="1" customWidth="1"/>
    <col min="7472" max="7472" width="11.7109375" style="65" bestFit="1" customWidth="1"/>
    <col min="7473" max="7473" width="11" style="65" bestFit="1" customWidth="1"/>
    <col min="7474" max="7475" width="12.140625" style="65" bestFit="1" customWidth="1"/>
    <col min="7476" max="7476" width="11.7109375" style="65" bestFit="1" customWidth="1"/>
    <col min="7477" max="7477" width="11" style="65" bestFit="1" customWidth="1"/>
    <col min="7478" max="7479" width="12.140625" style="65" bestFit="1" customWidth="1"/>
    <col min="7480" max="7480" width="11.7109375" style="65" bestFit="1" customWidth="1"/>
    <col min="7481" max="7481" width="11" style="65" bestFit="1" customWidth="1"/>
    <col min="7482" max="7483" width="12.140625" style="65" bestFit="1" customWidth="1"/>
    <col min="7484" max="7484" width="11.7109375" style="65" bestFit="1" customWidth="1"/>
    <col min="7485" max="7485" width="11" style="65" bestFit="1" customWidth="1"/>
    <col min="7486" max="7486" width="7.28515625" style="65"/>
    <col min="7487" max="7488" width="12.140625" style="65" bestFit="1" customWidth="1"/>
    <col min="7489" max="7489" width="11.7109375" style="65" bestFit="1" customWidth="1"/>
    <col min="7490" max="7490" width="11" style="65" bestFit="1" customWidth="1"/>
    <col min="7491" max="7494" width="7.28515625" style="65"/>
    <col min="7495" max="7495" width="8.28515625" style="65" bestFit="1" customWidth="1"/>
    <col min="7496" max="7680" width="7.28515625" style="65"/>
    <col min="7681" max="7681" width="5.7109375" style="65" bestFit="1" customWidth="1"/>
    <col min="7682" max="7683" width="12.5703125" style="65" bestFit="1" customWidth="1"/>
    <col min="7684" max="7684" width="7" style="65" bestFit="1" customWidth="1"/>
    <col min="7685" max="7685" width="8.5703125" style="65" bestFit="1" customWidth="1"/>
    <col min="7686" max="7686" width="7" style="65" bestFit="1" customWidth="1"/>
    <col min="7687" max="7687" width="37.42578125" style="65" bestFit="1" customWidth="1"/>
    <col min="7688" max="7688" width="15.5703125" style="65" bestFit="1" customWidth="1"/>
    <col min="7689" max="7689" width="11.5703125" style="65" bestFit="1" customWidth="1"/>
    <col min="7690" max="7690" width="12.42578125" style="65" customWidth="1"/>
    <col min="7691" max="7691" width="12.140625" style="65" bestFit="1" customWidth="1"/>
    <col min="7692" max="7692" width="11.7109375" style="65" bestFit="1" customWidth="1"/>
    <col min="7693" max="7693" width="14.85546875" style="65" bestFit="1" customWidth="1"/>
    <col min="7694" max="7694" width="12.140625" style="65" bestFit="1" customWidth="1"/>
    <col min="7695" max="7695" width="13.28515625" style="65" bestFit="1" customWidth="1"/>
    <col min="7696" max="7697" width="12.140625" style="65" bestFit="1" customWidth="1"/>
    <col min="7698" max="7698" width="11.7109375" style="65" bestFit="1" customWidth="1"/>
    <col min="7699" max="7699" width="14.85546875" style="65" bestFit="1" customWidth="1"/>
    <col min="7700" max="7700" width="12.140625" style="65" bestFit="1" customWidth="1"/>
    <col min="7701" max="7701" width="13.28515625" style="65" bestFit="1" customWidth="1"/>
    <col min="7702" max="7702" width="12.42578125" style="65" bestFit="1" customWidth="1"/>
    <col min="7703" max="7703" width="12.140625" style="65" bestFit="1" customWidth="1"/>
    <col min="7704" max="7704" width="11.7109375" style="65" bestFit="1" customWidth="1"/>
    <col min="7705" max="7705" width="15" style="65" bestFit="1" customWidth="1"/>
    <col min="7706" max="7706" width="12.140625" style="65" bestFit="1" customWidth="1"/>
    <col min="7707" max="7707" width="13.28515625" style="65" bestFit="1" customWidth="1"/>
    <col min="7708" max="7709" width="12.140625" style="65" bestFit="1" customWidth="1"/>
    <col min="7710" max="7710" width="11.7109375" style="65" bestFit="1" customWidth="1"/>
    <col min="7711" max="7711" width="16" style="65" bestFit="1" customWidth="1"/>
    <col min="7712" max="7712" width="12.140625" style="65" bestFit="1" customWidth="1"/>
    <col min="7713" max="7713" width="13.28515625" style="65" bestFit="1" customWidth="1"/>
    <col min="7714" max="7715" width="12.140625" style="65" bestFit="1" customWidth="1"/>
    <col min="7716" max="7716" width="11.7109375" style="65" bestFit="1" customWidth="1"/>
    <col min="7717" max="7717" width="11" style="65" bestFit="1" customWidth="1"/>
    <col min="7718" max="7719" width="12.140625" style="65" bestFit="1" customWidth="1"/>
    <col min="7720" max="7720" width="11.7109375" style="65" bestFit="1" customWidth="1"/>
    <col min="7721" max="7721" width="11" style="65" bestFit="1" customWidth="1"/>
    <col min="7722" max="7723" width="12.140625" style="65" bestFit="1" customWidth="1"/>
    <col min="7724" max="7724" width="11.7109375" style="65" bestFit="1" customWidth="1"/>
    <col min="7725" max="7725" width="11" style="65" bestFit="1" customWidth="1"/>
    <col min="7726" max="7727" width="12.140625" style="65" bestFit="1" customWidth="1"/>
    <col min="7728" max="7728" width="11.7109375" style="65" bestFit="1" customWidth="1"/>
    <col min="7729" max="7729" width="11" style="65" bestFit="1" customWidth="1"/>
    <col min="7730" max="7731" width="12.140625" style="65" bestFit="1" customWidth="1"/>
    <col min="7732" max="7732" width="11.7109375" style="65" bestFit="1" customWidth="1"/>
    <col min="7733" max="7733" width="11" style="65" bestFit="1" customWidth="1"/>
    <col min="7734" max="7735" width="12.140625" style="65" bestFit="1" customWidth="1"/>
    <col min="7736" max="7736" width="11.7109375" style="65" bestFit="1" customWidth="1"/>
    <col min="7737" max="7737" width="11" style="65" bestFit="1" customWidth="1"/>
    <col min="7738" max="7739" width="12.140625" style="65" bestFit="1" customWidth="1"/>
    <col min="7740" max="7740" width="11.7109375" style="65" bestFit="1" customWidth="1"/>
    <col min="7741" max="7741" width="11" style="65" bestFit="1" customWidth="1"/>
    <col min="7742" max="7742" width="7.28515625" style="65"/>
    <col min="7743" max="7744" width="12.140625" style="65" bestFit="1" customWidth="1"/>
    <col min="7745" max="7745" width="11.7109375" style="65" bestFit="1" customWidth="1"/>
    <col min="7746" max="7746" width="11" style="65" bestFit="1" customWidth="1"/>
    <col min="7747" max="7750" width="7.28515625" style="65"/>
    <col min="7751" max="7751" width="8.28515625" style="65" bestFit="1" customWidth="1"/>
    <col min="7752" max="7936" width="7.28515625" style="65"/>
    <col min="7937" max="7937" width="5.7109375" style="65" bestFit="1" customWidth="1"/>
    <col min="7938" max="7939" width="12.5703125" style="65" bestFit="1" customWidth="1"/>
    <col min="7940" max="7940" width="7" style="65" bestFit="1" customWidth="1"/>
    <col min="7941" max="7941" width="8.5703125" style="65" bestFit="1" customWidth="1"/>
    <col min="7942" max="7942" width="7" style="65" bestFit="1" customWidth="1"/>
    <col min="7943" max="7943" width="37.42578125" style="65" bestFit="1" customWidth="1"/>
    <col min="7944" max="7944" width="15.5703125" style="65" bestFit="1" customWidth="1"/>
    <col min="7945" max="7945" width="11.5703125" style="65" bestFit="1" customWidth="1"/>
    <col min="7946" max="7946" width="12.42578125" style="65" customWidth="1"/>
    <col min="7947" max="7947" width="12.140625" style="65" bestFit="1" customWidth="1"/>
    <col min="7948" max="7948" width="11.7109375" style="65" bestFit="1" customWidth="1"/>
    <col min="7949" max="7949" width="14.85546875" style="65" bestFit="1" customWidth="1"/>
    <col min="7950" max="7950" width="12.140625" style="65" bestFit="1" customWidth="1"/>
    <col min="7951" max="7951" width="13.28515625" style="65" bestFit="1" customWidth="1"/>
    <col min="7952" max="7953" width="12.140625" style="65" bestFit="1" customWidth="1"/>
    <col min="7954" max="7954" width="11.7109375" style="65" bestFit="1" customWidth="1"/>
    <col min="7955" max="7955" width="14.85546875" style="65" bestFit="1" customWidth="1"/>
    <col min="7956" max="7956" width="12.140625" style="65" bestFit="1" customWidth="1"/>
    <col min="7957" max="7957" width="13.28515625" style="65" bestFit="1" customWidth="1"/>
    <col min="7958" max="7958" width="12.42578125" style="65" bestFit="1" customWidth="1"/>
    <col min="7959" max="7959" width="12.140625" style="65" bestFit="1" customWidth="1"/>
    <col min="7960" max="7960" width="11.7109375" style="65" bestFit="1" customWidth="1"/>
    <col min="7961" max="7961" width="15" style="65" bestFit="1" customWidth="1"/>
    <col min="7962" max="7962" width="12.140625" style="65" bestFit="1" customWidth="1"/>
    <col min="7963" max="7963" width="13.28515625" style="65" bestFit="1" customWidth="1"/>
    <col min="7964" max="7965" width="12.140625" style="65" bestFit="1" customWidth="1"/>
    <col min="7966" max="7966" width="11.7109375" style="65" bestFit="1" customWidth="1"/>
    <col min="7967" max="7967" width="16" style="65" bestFit="1" customWidth="1"/>
    <col min="7968" max="7968" width="12.140625" style="65" bestFit="1" customWidth="1"/>
    <col min="7969" max="7969" width="13.28515625" style="65" bestFit="1" customWidth="1"/>
    <col min="7970" max="7971" width="12.140625" style="65" bestFit="1" customWidth="1"/>
    <col min="7972" max="7972" width="11.7109375" style="65" bestFit="1" customWidth="1"/>
    <col min="7973" max="7973" width="11" style="65" bestFit="1" customWidth="1"/>
    <col min="7974" max="7975" width="12.140625" style="65" bestFit="1" customWidth="1"/>
    <col min="7976" max="7976" width="11.7109375" style="65" bestFit="1" customWidth="1"/>
    <col min="7977" max="7977" width="11" style="65" bestFit="1" customWidth="1"/>
    <col min="7978" max="7979" width="12.140625" style="65" bestFit="1" customWidth="1"/>
    <col min="7980" max="7980" width="11.7109375" style="65" bestFit="1" customWidth="1"/>
    <col min="7981" max="7981" width="11" style="65" bestFit="1" customWidth="1"/>
    <col min="7982" max="7983" width="12.140625" style="65" bestFit="1" customWidth="1"/>
    <col min="7984" max="7984" width="11.7109375" style="65" bestFit="1" customWidth="1"/>
    <col min="7985" max="7985" width="11" style="65" bestFit="1" customWidth="1"/>
    <col min="7986" max="7987" width="12.140625" style="65" bestFit="1" customWidth="1"/>
    <col min="7988" max="7988" width="11.7109375" style="65" bestFit="1" customWidth="1"/>
    <col min="7989" max="7989" width="11" style="65" bestFit="1" customWidth="1"/>
    <col min="7990" max="7991" width="12.140625" style="65" bestFit="1" customWidth="1"/>
    <col min="7992" max="7992" width="11.7109375" style="65" bestFit="1" customWidth="1"/>
    <col min="7993" max="7993" width="11" style="65" bestFit="1" customWidth="1"/>
    <col min="7994" max="7995" width="12.140625" style="65" bestFit="1" customWidth="1"/>
    <col min="7996" max="7996" width="11.7109375" style="65" bestFit="1" customWidth="1"/>
    <col min="7997" max="7997" width="11" style="65" bestFit="1" customWidth="1"/>
    <col min="7998" max="7998" width="7.28515625" style="65"/>
    <col min="7999" max="8000" width="12.140625" style="65" bestFit="1" customWidth="1"/>
    <col min="8001" max="8001" width="11.7109375" style="65" bestFit="1" customWidth="1"/>
    <col min="8002" max="8002" width="11" style="65" bestFit="1" customWidth="1"/>
    <col min="8003" max="8006" width="7.28515625" style="65"/>
    <col min="8007" max="8007" width="8.28515625" style="65" bestFit="1" customWidth="1"/>
    <col min="8008" max="8192" width="7.28515625" style="65"/>
    <col min="8193" max="8193" width="5.7109375" style="65" bestFit="1" customWidth="1"/>
    <col min="8194" max="8195" width="12.5703125" style="65" bestFit="1" customWidth="1"/>
    <col min="8196" max="8196" width="7" style="65" bestFit="1" customWidth="1"/>
    <col min="8197" max="8197" width="8.5703125" style="65" bestFit="1" customWidth="1"/>
    <col min="8198" max="8198" width="7" style="65" bestFit="1" customWidth="1"/>
    <col min="8199" max="8199" width="37.42578125" style="65" bestFit="1" customWidth="1"/>
    <col min="8200" max="8200" width="15.5703125" style="65" bestFit="1" customWidth="1"/>
    <col min="8201" max="8201" width="11.5703125" style="65" bestFit="1" customWidth="1"/>
    <col min="8202" max="8202" width="12.42578125" style="65" customWidth="1"/>
    <col min="8203" max="8203" width="12.140625" style="65" bestFit="1" customWidth="1"/>
    <col min="8204" max="8204" width="11.7109375" style="65" bestFit="1" customWidth="1"/>
    <col min="8205" max="8205" width="14.85546875" style="65" bestFit="1" customWidth="1"/>
    <col min="8206" max="8206" width="12.140625" style="65" bestFit="1" customWidth="1"/>
    <col min="8207" max="8207" width="13.28515625" style="65" bestFit="1" customWidth="1"/>
    <col min="8208" max="8209" width="12.140625" style="65" bestFit="1" customWidth="1"/>
    <col min="8210" max="8210" width="11.7109375" style="65" bestFit="1" customWidth="1"/>
    <col min="8211" max="8211" width="14.85546875" style="65" bestFit="1" customWidth="1"/>
    <col min="8212" max="8212" width="12.140625" style="65" bestFit="1" customWidth="1"/>
    <col min="8213" max="8213" width="13.28515625" style="65" bestFit="1" customWidth="1"/>
    <col min="8214" max="8214" width="12.42578125" style="65" bestFit="1" customWidth="1"/>
    <col min="8215" max="8215" width="12.140625" style="65" bestFit="1" customWidth="1"/>
    <col min="8216" max="8216" width="11.7109375" style="65" bestFit="1" customWidth="1"/>
    <col min="8217" max="8217" width="15" style="65" bestFit="1" customWidth="1"/>
    <col min="8218" max="8218" width="12.140625" style="65" bestFit="1" customWidth="1"/>
    <col min="8219" max="8219" width="13.28515625" style="65" bestFit="1" customWidth="1"/>
    <col min="8220" max="8221" width="12.140625" style="65" bestFit="1" customWidth="1"/>
    <col min="8222" max="8222" width="11.7109375" style="65" bestFit="1" customWidth="1"/>
    <col min="8223" max="8223" width="16" style="65" bestFit="1" customWidth="1"/>
    <col min="8224" max="8224" width="12.140625" style="65" bestFit="1" customWidth="1"/>
    <col min="8225" max="8225" width="13.28515625" style="65" bestFit="1" customWidth="1"/>
    <col min="8226" max="8227" width="12.140625" style="65" bestFit="1" customWidth="1"/>
    <col min="8228" max="8228" width="11.7109375" style="65" bestFit="1" customWidth="1"/>
    <col min="8229" max="8229" width="11" style="65" bestFit="1" customWidth="1"/>
    <col min="8230" max="8231" width="12.140625" style="65" bestFit="1" customWidth="1"/>
    <col min="8232" max="8232" width="11.7109375" style="65" bestFit="1" customWidth="1"/>
    <col min="8233" max="8233" width="11" style="65" bestFit="1" customWidth="1"/>
    <col min="8234" max="8235" width="12.140625" style="65" bestFit="1" customWidth="1"/>
    <col min="8236" max="8236" width="11.7109375" style="65" bestFit="1" customWidth="1"/>
    <col min="8237" max="8237" width="11" style="65" bestFit="1" customWidth="1"/>
    <col min="8238" max="8239" width="12.140625" style="65" bestFit="1" customWidth="1"/>
    <col min="8240" max="8240" width="11.7109375" style="65" bestFit="1" customWidth="1"/>
    <col min="8241" max="8241" width="11" style="65" bestFit="1" customWidth="1"/>
    <col min="8242" max="8243" width="12.140625" style="65" bestFit="1" customWidth="1"/>
    <col min="8244" max="8244" width="11.7109375" style="65" bestFit="1" customWidth="1"/>
    <col min="8245" max="8245" width="11" style="65" bestFit="1" customWidth="1"/>
    <col min="8246" max="8247" width="12.140625" style="65" bestFit="1" customWidth="1"/>
    <col min="8248" max="8248" width="11.7109375" style="65" bestFit="1" customWidth="1"/>
    <col min="8249" max="8249" width="11" style="65" bestFit="1" customWidth="1"/>
    <col min="8250" max="8251" width="12.140625" style="65" bestFit="1" customWidth="1"/>
    <col min="8252" max="8252" width="11.7109375" style="65" bestFit="1" customWidth="1"/>
    <col min="8253" max="8253" width="11" style="65" bestFit="1" customWidth="1"/>
    <col min="8254" max="8254" width="7.28515625" style="65"/>
    <col min="8255" max="8256" width="12.140625" style="65" bestFit="1" customWidth="1"/>
    <col min="8257" max="8257" width="11.7109375" style="65" bestFit="1" customWidth="1"/>
    <col min="8258" max="8258" width="11" style="65" bestFit="1" customWidth="1"/>
    <col min="8259" max="8262" width="7.28515625" style="65"/>
    <col min="8263" max="8263" width="8.28515625" style="65" bestFit="1" customWidth="1"/>
    <col min="8264" max="8448" width="7.28515625" style="65"/>
    <col min="8449" max="8449" width="5.7109375" style="65" bestFit="1" customWidth="1"/>
    <col min="8450" max="8451" width="12.5703125" style="65" bestFit="1" customWidth="1"/>
    <col min="8452" max="8452" width="7" style="65" bestFit="1" customWidth="1"/>
    <col min="8453" max="8453" width="8.5703125" style="65" bestFit="1" customWidth="1"/>
    <col min="8454" max="8454" width="7" style="65" bestFit="1" customWidth="1"/>
    <col min="8455" max="8455" width="37.42578125" style="65" bestFit="1" customWidth="1"/>
    <col min="8456" max="8456" width="15.5703125" style="65" bestFit="1" customWidth="1"/>
    <col min="8457" max="8457" width="11.5703125" style="65" bestFit="1" customWidth="1"/>
    <col min="8458" max="8458" width="12.42578125" style="65" customWidth="1"/>
    <col min="8459" max="8459" width="12.140625" style="65" bestFit="1" customWidth="1"/>
    <col min="8460" max="8460" width="11.7109375" style="65" bestFit="1" customWidth="1"/>
    <col min="8461" max="8461" width="14.85546875" style="65" bestFit="1" customWidth="1"/>
    <col min="8462" max="8462" width="12.140625" style="65" bestFit="1" customWidth="1"/>
    <col min="8463" max="8463" width="13.28515625" style="65" bestFit="1" customWidth="1"/>
    <col min="8464" max="8465" width="12.140625" style="65" bestFit="1" customWidth="1"/>
    <col min="8466" max="8466" width="11.7109375" style="65" bestFit="1" customWidth="1"/>
    <col min="8467" max="8467" width="14.85546875" style="65" bestFit="1" customWidth="1"/>
    <col min="8468" max="8468" width="12.140625" style="65" bestFit="1" customWidth="1"/>
    <col min="8469" max="8469" width="13.28515625" style="65" bestFit="1" customWidth="1"/>
    <col min="8470" max="8470" width="12.42578125" style="65" bestFit="1" customWidth="1"/>
    <col min="8471" max="8471" width="12.140625" style="65" bestFit="1" customWidth="1"/>
    <col min="8472" max="8472" width="11.7109375" style="65" bestFit="1" customWidth="1"/>
    <col min="8473" max="8473" width="15" style="65" bestFit="1" customWidth="1"/>
    <col min="8474" max="8474" width="12.140625" style="65" bestFit="1" customWidth="1"/>
    <col min="8475" max="8475" width="13.28515625" style="65" bestFit="1" customWidth="1"/>
    <col min="8476" max="8477" width="12.140625" style="65" bestFit="1" customWidth="1"/>
    <col min="8478" max="8478" width="11.7109375" style="65" bestFit="1" customWidth="1"/>
    <col min="8479" max="8479" width="16" style="65" bestFit="1" customWidth="1"/>
    <col min="8480" max="8480" width="12.140625" style="65" bestFit="1" customWidth="1"/>
    <col min="8481" max="8481" width="13.28515625" style="65" bestFit="1" customWidth="1"/>
    <col min="8482" max="8483" width="12.140625" style="65" bestFit="1" customWidth="1"/>
    <col min="8484" max="8484" width="11.7109375" style="65" bestFit="1" customWidth="1"/>
    <col min="8485" max="8485" width="11" style="65" bestFit="1" customWidth="1"/>
    <col min="8486" max="8487" width="12.140625" style="65" bestFit="1" customWidth="1"/>
    <col min="8488" max="8488" width="11.7109375" style="65" bestFit="1" customWidth="1"/>
    <col min="8489" max="8489" width="11" style="65" bestFit="1" customWidth="1"/>
    <col min="8490" max="8491" width="12.140625" style="65" bestFit="1" customWidth="1"/>
    <col min="8492" max="8492" width="11.7109375" style="65" bestFit="1" customWidth="1"/>
    <col min="8493" max="8493" width="11" style="65" bestFit="1" customWidth="1"/>
    <col min="8494" max="8495" width="12.140625" style="65" bestFit="1" customWidth="1"/>
    <col min="8496" max="8496" width="11.7109375" style="65" bestFit="1" customWidth="1"/>
    <col min="8497" max="8497" width="11" style="65" bestFit="1" customWidth="1"/>
    <col min="8498" max="8499" width="12.140625" style="65" bestFit="1" customWidth="1"/>
    <col min="8500" max="8500" width="11.7109375" style="65" bestFit="1" customWidth="1"/>
    <col min="8501" max="8501" width="11" style="65" bestFit="1" customWidth="1"/>
    <col min="8502" max="8503" width="12.140625" style="65" bestFit="1" customWidth="1"/>
    <col min="8504" max="8504" width="11.7109375" style="65" bestFit="1" customWidth="1"/>
    <col min="8505" max="8505" width="11" style="65" bestFit="1" customWidth="1"/>
    <col min="8506" max="8507" width="12.140625" style="65" bestFit="1" customWidth="1"/>
    <col min="8508" max="8508" width="11.7109375" style="65" bestFit="1" customWidth="1"/>
    <col min="8509" max="8509" width="11" style="65" bestFit="1" customWidth="1"/>
    <col min="8510" max="8510" width="7.28515625" style="65"/>
    <col min="8511" max="8512" width="12.140625" style="65" bestFit="1" customWidth="1"/>
    <col min="8513" max="8513" width="11.7109375" style="65" bestFit="1" customWidth="1"/>
    <col min="8514" max="8514" width="11" style="65" bestFit="1" customWidth="1"/>
    <col min="8515" max="8518" width="7.28515625" style="65"/>
    <col min="8519" max="8519" width="8.28515625" style="65" bestFit="1" customWidth="1"/>
    <col min="8520" max="8704" width="7.28515625" style="65"/>
    <col min="8705" max="8705" width="5.7109375" style="65" bestFit="1" customWidth="1"/>
    <col min="8706" max="8707" width="12.5703125" style="65" bestFit="1" customWidth="1"/>
    <col min="8708" max="8708" width="7" style="65" bestFit="1" customWidth="1"/>
    <col min="8709" max="8709" width="8.5703125" style="65" bestFit="1" customWidth="1"/>
    <col min="8710" max="8710" width="7" style="65" bestFit="1" customWidth="1"/>
    <col min="8711" max="8711" width="37.42578125" style="65" bestFit="1" customWidth="1"/>
    <col min="8712" max="8712" width="15.5703125" style="65" bestFit="1" customWidth="1"/>
    <col min="8713" max="8713" width="11.5703125" style="65" bestFit="1" customWidth="1"/>
    <col min="8714" max="8714" width="12.42578125" style="65" customWidth="1"/>
    <col min="8715" max="8715" width="12.140625" style="65" bestFit="1" customWidth="1"/>
    <col min="8716" max="8716" width="11.7109375" style="65" bestFit="1" customWidth="1"/>
    <col min="8717" max="8717" width="14.85546875" style="65" bestFit="1" customWidth="1"/>
    <col min="8718" max="8718" width="12.140625" style="65" bestFit="1" customWidth="1"/>
    <col min="8719" max="8719" width="13.28515625" style="65" bestFit="1" customWidth="1"/>
    <col min="8720" max="8721" width="12.140625" style="65" bestFit="1" customWidth="1"/>
    <col min="8722" max="8722" width="11.7109375" style="65" bestFit="1" customWidth="1"/>
    <col min="8723" max="8723" width="14.85546875" style="65" bestFit="1" customWidth="1"/>
    <col min="8724" max="8724" width="12.140625" style="65" bestFit="1" customWidth="1"/>
    <col min="8725" max="8725" width="13.28515625" style="65" bestFit="1" customWidth="1"/>
    <col min="8726" max="8726" width="12.42578125" style="65" bestFit="1" customWidth="1"/>
    <col min="8727" max="8727" width="12.140625" style="65" bestFit="1" customWidth="1"/>
    <col min="8728" max="8728" width="11.7109375" style="65" bestFit="1" customWidth="1"/>
    <col min="8729" max="8729" width="15" style="65" bestFit="1" customWidth="1"/>
    <col min="8730" max="8730" width="12.140625" style="65" bestFit="1" customWidth="1"/>
    <col min="8731" max="8731" width="13.28515625" style="65" bestFit="1" customWidth="1"/>
    <col min="8732" max="8733" width="12.140625" style="65" bestFit="1" customWidth="1"/>
    <col min="8734" max="8734" width="11.7109375" style="65" bestFit="1" customWidth="1"/>
    <col min="8735" max="8735" width="16" style="65" bestFit="1" customWidth="1"/>
    <col min="8736" max="8736" width="12.140625" style="65" bestFit="1" customWidth="1"/>
    <col min="8737" max="8737" width="13.28515625" style="65" bestFit="1" customWidth="1"/>
    <col min="8738" max="8739" width="12.140625" style="65" bestFit="1" customWidth="1"/>
    <col min="8740" max="8740" width="11.7109375" style="65" bestFit="1" customWidth="1"/>
    <col min="8741" max="8741" width="11" style="65" bestFit="1" customWidth="1"/>
    <col min="8742" max="8743" width="12.140625" style="65" bestFit="1" customWidth="1"/>
    <col min="8744" max="8744" width="11.7109375" style="65" bestFit="1" customWidth="1"/>
    <col min="8745" max="8745" width="11" style="65" bestFit="1" customWidth="1"/>
    <col min="8746" max="8747" width="12.140625" style="65" bestFit="1" customWidth="1"/>
    <col min="8748" max="8748" width="11.7109375" style="65" bestFit="1" customWidth="1"/>
    <col min="8749" max="8749" width="11" style="65" bestFit="1" customWidth="1"/>
    <col min="8750" max="8751" width="12.140625" style="65" bestFit="1" customWidth="1"/>
    <col min="8752" max="8752" width="11.7109375" style="65" bestFit="1" customWidth="1"/>
    <col min="8753" max="8753" width="11" style="65" bestFit="1" customWidth="1"/>
    <col min="8754" max="8755" width="12.140625" style="65" bestFit="1" customWidth="1"/>
    <col min="8756" max="8756" width="11.7109375" style="65" bestFit="1" customWidth="1"/>
    <col min="8757" max="8757" width="11" style="65" bestFit="1" customWidth="1"/>
    <col min="8758" max="8759" width="12.140625" style="65" bestFit="1" customWidth="1"/>
    <col min="8760" max="8760" width="11.7109375" style="65" bestFit="1" customWidth="1"/>
    <col min="8761" max="8761" width="11" style="65" bestFit="1" customWidth="1"/>
    <col min="8762" max="8763" width="12.140625" style="65" bestFit="1" customWidth="1"/>
    <col min="8764" max="8764" width="11.7109375" style="65" bestFit="1" customWidth="1"/>
    <col min="8765" max="8765" width="11" style="65" bestFit="1" customWidth="1"/>
    <col min="8766" max="8766" width="7.28515625" style="65"/>
    <col min="8767" max="8768" width="12.140625" style="65" bestFit="1" customWidth="1"/>
    <col min="8769" max="8769" width="11.7109375" style="65" bestFit="1" customWidth="1"/>
    <col min="8770" max="8770" width="11" style="65" bestFit="1" customWidth="1"/>
    <col min="8771" max="8774" width="7.28515625" style="65"/>
    <col min="8775" max="8775" width="8.28515625" style="65" bestFit="1" customWidth="1"/>
    <col min="8776" max="8960" width="7.28515625" style="65"/>
    <col min="8961" max="8961" width="5.7109375" style="65" bestFit="1" customWidth="1"/>
    <col min="8962" max="8963" width="12.5703125" style="65" bestFit="1" customWidth="1"/>
    <col min="8964" max="8964" width="7" style="65" bestFit="1" customWidth="1"/>
    <col min="8965" max="8965" width="8.5703125" style="65" bestFit="1" customWidth="1"/>
    <col min="8966" max="8966" width="7" style="65" bestFit="1" customWidth="1"/>
    <col min="8967" max="8967" width="37.42578125" style="65" bestFit="1" customWidth="1"/>
    <col min="8968" max="8968" width="15.5703125" style="65" bestFit="1" customWidth="1"/>
    <col min="8969" max="8969" width="11.5703125" style="65" bestFit="1" customWidth="1"/>
    <col min="8970" max="8970" width="12.42578125" style="65" customWidth="1"/>
    <col min="8971" max="8971" width="12.140625" style="65" bestFit="1" customWidth="1"/>
    <col min="8972" max="8972" width="11.7109375" style="65" bestFit="1" customWidth="1"/>
    <col min="8973" max="8973" width="14.85546875" style="65" bestFit="1" customWidth="1"/>
    <col min="8974" max="8974" width="12.140625" style="65" bestFit="1" customWidth="1"/>
    <col min="8975" max="8975" width="13.28515625" style="65" bestFit="1" customWidth="1"/>
    <col min="8976" max="8977" width="12.140625" style="65" bestFit="1" customWidth="1"/>
    <col min="8978" max="8978" width="11.7109375" style="65" bestFit="1" customWidth="1"/>
    <col min="8979" max="8979" width="14.85546875" style="65" bestFit="1" customWidth="1"/>
    <col min="8980" max="8980" width="12.140625" style="65" bestFit="1" customWidth="1"/>
    <col min="8981" max="8981" width="13.28515625" style="65" bestFit="1" customWidth="1"/>
    <col min="8982" max="8982" width="12.42578125" style="65" bestFit="1" customWidth="1"/>
    <col min="8983" max="8983" width="12.140625" style="65" bestFit="1" customWidth="1"/>
    <col min="8984" max="8984" width="11.7109375" style="65" bestFit="1" customWidth="1"/>
    <col min="8985" max="8985" width="15" style="65" bestFit="1" customWidth="1"/>
    <col min="8986" max="8986" width="12.140625" style="65" bestFit="1" customWidth="1"/>
    <col min="8987" max="8987" width="13.28515625" style="65" bestFit="1" customWidth="1"/>
    <col min="8988" max="8989" width="12.140625" style="65" bestFit="1" customWidth="1"/>
    <col min="8990" max="8990" width="11.7109375" style="65" bestFit="1" customWidth="1"/>
    <col min="8991" max="8991" width="16" style="65" bestFit="1" customWidth="1"/>
    <col min="8992" max="8992" width="12.140625" style="65" bestFit="1" customWidth="1"/>
    <col min="8993" max="8993" width="13.28515625" style="65" bestFit="1" customWidth="1"/>
    <col min="8994" max="8995" width="12.140625" style="65" bestFit="1" customWidth="1"/>
    <col min="8996" max="8996" width="11.7109375" style="65" bestFit="1" customWidth="1"/>
    <col min="8997" max="8997" width="11" style="65" bestFit="1" customWidth="1"/>
    <col min="8998" max="8999" width="12.140625" style="65" bestFit="1" customWidth="1"/>
    <col min="9000" max="9000" width="11.7109375" style="65" bestFit="1" customWidth="1"/>
    <col min="9001" max="9001" width="11" style="65" bestFit="1" customWidth="1"/>
    <col min="9002" max="9003" width="12.140625" style="65" bestFit="1" customWidth="1"/>
    <col min="9004" max="9004" width="11.7109375" style="65" bestFit="1" customWidth="1"/>
    <col min="9005" max="9005" width="11" style="65" bestFit="1" customWidth="1"/>
    <col min="9006" max="9007" width="12.140625" style="65" bestFit="1" customWidth="1"/>
    <col min="9008" max="9008" width="11.7109375" style="65" bestFit="1" customWidth="1"/>
    <col min="9009" max="9009" width="11" style="65" bestFit="1" customWidth="1"/>
    <col min="9010" max="9011" width="12.140625" style="65" bestFit="1" customWidth="1"/>
    <col min="9012" max="9012" width="11.7109375" style="65" bestFit="1" customWidth="1"/>
    <col min="9013" max="9013" width="11" style="65" bestFit="1" customWidth="1"/>
    <col min="9014" max="9015" width="12.140625" style="65" bestFit="1" customWidth="1"/>
    <col min="9016" max="9016" width="11.7109375" style="65" bestFit="1" customWidth="1"/>
    <col min="9017" max="9017" width="11" style="65" bestFit="1" customWidth="1"/>
    <col min="9018" max="9019" width="12.140625" style="65" bestFit="1" customWidth="1"/>
    <col min="9020" max="9020" width="11.7109375" style="65" bestFit="1" customWidth="1"/>
    <col min="9021" max="9021" width="11" style="65" bestFit="1" customWidth="1"/>
    <col min="9022" max="9022" width="7.28515625" style="65"/>
    <col min="9023" max="9024" width="12.140625" style="65" bestFit="1" customWidth="1"/>
    <col min="9025" max="9025" width="11.7109375" style="65" bestFit="1" customWidth="1"/>
    <col min="9026" max="9026" width="11" style="65" bestFit="1" customWidth="1"/>
    <col min="9027" max="9030" width="7.28515625" style="65"/>
    <col min="9031" max="9031" width="8.28515625" style="65" bestFit="1" customWidth="1"/>
    <col min="9032" max="9216" width="7.28515625" style="65"/>
    <col min="9217" max="9217" width="5.7109375" style="65" bestFit="1" customWidth="1"/>
    <col min="9218" max="9219" width="12.5703125" style="65" bestFit="1" customWidth="1"/>
    <col min="9220" max="9220" width="7" style="65" bestFit="1" customWidth="1"/>
    <col min="9221" max="9221" width="8.5703125" style="65" bestFit="1" customWidth="1"/>
    <col min="9222" max="9222" width="7" style="65" bestFit="1" customWidth="1"/>
    <col min="9223" max="9223" width="37.42578125" style="65" bestFit="1" customWidth="1"/>
    <col min="9224" max="9224" width="15.5703125" style="65" bestFit="1" customWidth="1"/>
    <col min="9225" max="9225" width="11.5703125" style="65" bestFit="1" customWidth="1"/>
    <col min="9226" max="9226" width="12.42578125" style="65" customWidth="1"/>
    <col min="9227" max="9227" width="12.140625" style="65" bestFit="1" customWidth="1"/>
    <col min="9228" max="9228" width="11.7109375" style="65" bestFit="1" customWidth="1"/>
    <col min="9229" max="9229" width="14.85546875" style="65" bestFit="1" customWidth="1"/>
    <col min="9230" max="9230" width="12.140625" style="65" bestFit="1" customWidth="1"/>
    <col min="9231" max="9231" width="13.28515625" style="65" bestFit="1" customWidth="1"/>
    <col min="9232" max="9233" width="12.140625" style="65" bestFit="1" customWidth="1"/>
    <col min="9234" max="9234" width="11.7109375" style="65" bestFit="1" customWidth="1"/>
    <col min="9235" max="9235" width="14.85546875" style="65" bestFit="1" customWidth="1"/>
    <col min="9236" max="9236" width="12.140625" style="65" bestFit="1" customWidth="1"/>
    <col min="9237" max="9237" width="13.28515625" style="65" bestFit="1" customWidth="1"/>
    <col min="9238" max="9238" width="12.42578125" style="65" bestFit="1" customWidth="1"/>
    <col min="9239" max="9239" width="12.140625" style="65" bestFit="1" customWidth="1"/>
    <col min="9240" max="9240" width="11.7109375" style="65" bestFit="1" customWidth="1"/>
    <col min="9241" max="9241" width="15" style="65" bestFit="1" customWidth="1"/>
    <col min="9242" max="9242" width="12.140625" style="65" bestFit="1" customWidth="1"/>
    <col min="9243" max="9243" width="13.28515625" style="65" bestFit="1" customWidth="1"/>
    <col min="9244" max="9245" width="12.140625" style="65" bestFit="1" customWidth="1"/>
    <col min="9246" max="9246" width="11.7109375" style="65" bestFit="1" customWidth="1"/>
    <col min="9247" max="9247" width="16" style="65" bestFit="1" customWidth="1"/>
    <col min="9248" max="9248" width="12.140625" style="65" bestFit="1" customWidth="1"/>
    <col min="9249" max="9249" width="13.28515625" style="65" bestFit="1" customWidth="1"/>
    <col min="9250" max="9251" width="12.140625" style="65" bestFit="1" customWidth="1"/>
    <col min="9252" max="9252" width="11.7109375" style="65" bestFit="1" customWidth="1"/>
    <col min="9253" max="9253" width="11" style="65" bestFit="1" customWidth="1"/>
    <col min="9254" max="9255" width="12.140625" style="65" bestFit="1" customWidth="1"/>
    <col min="9256" max="9256" width="11.7109375" style="65" bestFit="1" customWidth="1"/>
    <col min="9257" max="9257" width="11" style="65" bestFit="1" customWidth="1"/>
    <col min="9258" max="9259" width="12.140625" style="65" bestFit="1" customWidth="1"/>
    <col min="9260" max="9260" width="11.7109375" style="65" bestFit="1" customWidth="1"/>
    <col min="9261" max="9261" width="11" style="65" bestFit="1" customWidth="1"/>
    <col min="9262" max="9263" width="12.140625" style="65" bestFit="1" customWidth="1"/>
    <col min="9264" max="9264" width="11.7109375" style="65" bestFit="1" customWidth="1"/>
    <col min="9265" max="9265" width="11" style="65" bestFit="1" customWidth="1"/>
    <col min="9266" max="9267" width="12.140625" style="65" bestFit="1" customWidth="1"/>
    <col min="9268" max="9268" width="11.7109375" style="65" bestFit="1" customWidth="1"/>
    <col min="9269" max="9269" width="11" style="65" bestFit="1" customWidth="1"/>
    <col min="9270" max="9271" width="12.140625" style="65" bestFit="1" customWidth="1"/>
    <col min="9272" max="9272" width="11.7109375" style="65" bestFit="1" customWidth="1"/>
    <col min="9273" max="9273" width="11" style="65" bestFit="1" customWidth="1"/>
    <col min="9274" max="9275" width="12.140625" style="65" bestFit="1" customWidth="1"/>
    <col min="9276" max="9276" width="11.7109375" style="65" bestFit="1" customWidth="1"/>
    <col min="9277" max="9277" width="11" style="65" bestFit="1" customWidth="1"/>
    <col min="9278" max="9278" width="7.28515625" style="65"/>
    <col min="9279" max="9280" width="12.140625" style="65" bestFit="1" customWidth="1"/>
    <col min="9281" max="9281" width="11.7109375" style="65" bestFit="1" customWidth="1"/>
    <col min="9282" max="9282" width="11" style="65" bestFit="1" customWidth="1"/>
    <col min="9283" max="9286" width="7.28515625" style="65"/>
    <col min="9287" max="9287" width="8.28515625" style="65" bestFit="1" customWidth="1"/>
    <col min="9288" max="9472" width="7.28515625" style="65"/>
    <col min="9473" max="9473" width="5.7109375" style="65" bestFit="1" customWidth="1"/>
    <col min="9474" max="9475" width="12.5703125" style="65" bestFit="1" customWidth="1"/>
    <col min="9476" max="9476" width="7" style="65" bestFit="1" customWidth="1"/>
    <col min="9477" max="9477" width="8.5703125" style="65" bestFit="1" customWidth="1"/>
    <col min="9478" max="9478" width="7" style="65" bestFit="1" customWidth="1"/>
    <col min="9479" max="9479" width="37.42578125" style="65" bestFit="1" customWidth="1"/>
    <col min="9480" max="9480" width="15.5703125" style="65" bestFit="1" customWidth="1"/>
    <col min="9481" max="9481" width="11.5703125" style="65" bestFit="1" customWidth="1"/>
    <col min="9482" max="9482" width="12.42578125" style="65" customWidth="1"/>
    <col min="9483" max="9483" width="12.140625" style="65" bestFit="1" customWidth="1"/>
    <col min="9484" max="9484" width="11.7109375" style="65" bestFit="1" customWidth="1"/>
    <col min="9485" max="9485" width="14.85546875" style="65" bestFit="1" customWidth="1"/>
    <col min="9486" max="9486" width="12.140625" style="65" bestFit="1" customWidth="1"/>
    <col min="9487" max="9487" width="13.28515625" style="65" bestFit="1" customWidth="1"/>
    <col min="9488" max="9489" width="12.140625" style="65" bestFit="1" customWidth="1"/>
    <col min="9490" max="9490" width="11.7109375" style="65" bestFit="1" customWidth="1"/>
    <col min="9491" max="9491" width="14.85546875" style="65" bestFit="1" customWidth="1"/>
    <col min="9492" max="9492" width="12.140625" style="65" bestFit="1" customWidth="1"/>
    <col min="9493" max="9493" width="13.28515625" style="65" bestFit="1" customWidth="1"/>
    <col min="9494" max="9494" width="12.42578125" style="65" bestFit="1" customWidth="1"/>
    <col min="9495" max="9495" width="12.140625" style="65" bestFit="1" customWidth="1"/>
    <col min="9496" max="9496" width="11.7109375" style="65" bestFit="1" customWidth="1"/>
    <col min="9497" max="9497" width="15" style="65" bestFit="1" customWidth="1"/>
    <col min="9498" max="9498" width="12.140625" style="65" bestFit="1" customWidth="1"/>
    <col min="9499" max="9499" width="13.28515625" style="65" bestFit="1" customWidth="1"/>
    <col min="9500" max="9501" width="12.140625" style="65" bestFit="1" customWidth="1"/>
    <col min="9502" max="9502" width="11.7109375" style="65" bestFit="1" customWidth="1"/>
    <col min="9503" max="9503" width="16" style="65" bestFit="1" customWidth="1"/>
    <col min="9504" max="9504" width="12.140625" style="65" bestFit="1" customWidth="1"/>
    <col min="9505" max="9505" width="13.28515625" style="65" bestFit="1" customWidth="1"/>
    <col min="9506" max="9507" width="12.140625" style="65" bestFit="1" customWidth="1"/>
    <col min="9508" max="9508" width="11.7109375" style="65" bestFit="1" customWidth="1"/>
    <col min="9509" max="9509" width="11" style="65" bestFit="1" customWidth="1"/>
    <col min="9510" max="9511" width="12.140625" style="65" bestFit="1" customWidth="1"/>
    <col min="9512" max="9512" width="11.7109375" style="65" bestFit="1" customWidth="1"/>
    <col min="9513" max="9513" width="11" style="65" bestFit="1" customWidth="1"/>
    <col min="9514" max="9515" width="12.140625" style="65" bestFit="1" customWidth="1"/>
    <col min="9516" max="9516" width="11.7109375" style="65" bestFit="1" customWidth="1"/>
    <col min="9517" max="9517" width="11" style="65" bestFit="1" customWidth="1"/>
    <col min="9518" max="9519" width="12.140625" style="65" bestFit="1" customWidth="1"/>
    <col min="9520" max="9520" width="11.7109375" style="65" bestFit="1" customWidth="1"/>
    <col min="9521" max="9521" width="11" style="65" bestFit="1" customWidth="1"/>
    <col min="9522" max="9523" width="12.140625" style="65" bestFit="1" customWidth="1"/>
    <col min="9524" max="9524" width="11.7109375" style="65" bestFit="1" customWidth="1"/>
    <col min="9525" max="9525" width="11" style="65" bestFit="1" customWidth="1"/>
    <col min="9526" max="9527" width="12.140625" style="65" bestFit="1" customWidth="1"/>
    <col min="9528" max="9528" width="11.7109375" style="65" bestFit="1" customWidth="1"/>
    <col min="9529" max="9529" width="11" style="65" bestFit="1" customWidth="1"/>
    <col min="9530" max="9531" width="12.140625" style="65" bestFit="1" customWidth="1"/>
    <col min="9532" max="9532" width="11.7109375" style="65" bestFit="1" customWidth="1"/>
    <col min="9533" max="9533" width="11" style="65" bestFit="1" customWidth="1"/>
    <col min="9534" max="9534" width="7.28515625" style="65"/>
    <col min="9535" max="9536" width="12.140625" style="65" bestFit="1" customWidth="1"/>
    <col min="9537" max="9537" width="11.7109375" style="65" bestFit="1" customWidth="1"/>
    <col min="9538" max="9538" width="11" style="65" bestFit="1" customWidth="1"/>
    <col min="9539" max="9542" width="7.28515625" style="65"/>
    <col min="9543" max="9543" width="8.28515625" style="65" bestFit="1" customWidth="1"/>
    <col min="9544" max="9728" width="7.28515625" style="65"/>
    <col min="9729" max="9729" width="5.7109375" style="65" bestFit="1" customWidth="1"/>
    <col min="9730" max="9731" width="12.5703125" style="65" bestFit="1" customWidth="1"/>
    <col min="9732" max="9732" width="7" style="65" bestFit="1" customWidth="1"/>
    <col min="9733" max="9733" width="8.5703125" style="65" bestFit="1" customWidth="1"/>
    <col min="9734" max="9734" width="7" style="65" bestFit="1" customWidth="1"/>
    <col min="9735" max="9735" width="37.42578125" style="65" bestFit="1" customWidth="1"/>
    <col min="9736" max="9736" width="15.5703125" style="65" bestFit="1" customWidth="1"/>
    <col min="9737" max="9737" width="11.5703125" style="65" bestFit="1" customWidth="1"/>
    <col min="9738" max="9738" width="12.42578125" style="65" customWidth="1"/>
    <col min="9739" max="9739" width="12.140625" style="65" bestFit="1" customWidth="1"/>
    <col min="9740" max="9740" width="11.7109375" style="65" bestFit="1" customWidth="1"/>
    <col min="9741" max="9741" width="14.85546875" style="65" bestFit="1" customWidth="1"/>
    <col min="9742" max="9742" width="12.140625" style="65" bestFit="1" customWidth="1"/>
    <col min="9743" max="9743" width="13.28515625" style="65" bestFit="1" customWidth="1"/>
    <col min="9744" max="9745" width="12.140625" style="65" bestFit="1" customWidth="1"/>
    <col min="9746" max="9746" width="11.7109375" style="65" bestFit="1" customWidth="1"/>
    <col min="9747" max="9747" width="14.85546875" style="65" bestFit="1" customWidth="1"/>
    <col min="9748" max="9748" width="12.140625" style="65" bestFit="1" customWidth="1"/>
    <col min="9749" max="9749" width="13.28515625" style="65" bestFit="1" customWidth="1"/>
    <col min="9750" max="9750" width="12.42578125" style="65" bestFit="1" customWidth="1"/>
    <col min="9751" max="9751" width="12.140625" style="65" bestFit="1" customWidth="1"/>
    <col min="9752" max="9752" width="11.7109375" style="65" bestFit="1" customWidth="1"/>
    <col min="9753" max="9753" width="15" style="65" bestFit="1" customWidth="1"/>
    <col min="9754" max="9754" width="12.140625" style="65" bestFit="1" customWidth="1"/>
    <col min="9755" max="9755" width="13.28515625" style="65" bestFit="1" customWidth="1"/>
    <col min="9756" max="9757" width="12.140625" style="65" bestFit="1" customWidth="1"/>
    <col min="9758" max="9758" width="11.7109375" style="65" bestFit="1" customWidth="1"/>
    <col min="9759" max="9759" width="16" style="65" bestFit="1" customWidth="1"/>
    <col min="9760" max="9760" width="12.140625" style="65" bestFit="1" customWidth="1"/>
    <col min="9761" max="9761" width="13.28515625" style="65" bestFit="1" customWidth="1"/>
    <col min="9762" max="9763" width="12.140625" style="65" bestFit="1" customWidth="1"/>
    <col min="9764" max="9764" width="11.7109375" style="65" bestFit="1" customWidth="1"/>
    <col min="9765" max="9765" width="11" style="65" bestFit="1" customWidth="1"/>
    <col min="9766" max="9767" width="12.140625" style="65" bestFit="1" customWidth="1"/>
    <col min="9768" max="9768" width="11.7109375" style="65" bestFit="1" customWidth="1"/>
    <col min="9769" max="9769" width="11" style="65" bestFit="1" customWidth="1"/>
    <col min="9770" max="9771" width="12.140625" style="65" bestFit="1" customWidth="1"/>
    <col min="9772" max="9772" width="11.7109375" style="65" bestFit="1" customWidth="1"/>
    <col min="9773" max="9773" width="11" style="65" bestFit="1" customWidth="1"/>
    <col min="9774" max="9775" width="12.140625" style="65" bestFit="1" customWidth="1"/>
    <col min="9776" max="9776" width="11.7109375" style="65" bestFit="1" customWidth="1"/>
    <col min="9777" max="9777" width="11" style="65" bestFit="1" customWidth="1"/>
    <col min="9778" max="9779" width="12.140625" style="65" bestFit="1" customWidth="1"/>
    <col min="9780" max="9780" width="11.7109375" style="65" bestFit="1" customWidth="1"/>
    <col min="9781" max="9781" width="11" style="65" bestFit="1" customWidth="1"/>
    <col min="9782" max="9783" width="12.140625" style="65" bestFit="1" customWidth="1"/>
    <col min="9784" max="9784" width="11.7109375" style="65" bestFit="1" customWidth="1"/>
    <col min="9785" max="9785" width="11" style="65" bestFit="1" customWidth="1"/>
    <col min="9786" max="9787" width="12.140625" style="65" bestFit="1" customWidth="1"/>
    <col min="9788" max="9788" width="11.7109375" style="65" bestFit="1" customWidth="1"/>
    <col min="9789" max="9789" width="11" style="65" bestFit="1" customWidth="1"/>
    <col min="9790" max="9790" width="7.28515625" style="65"/>
    <col min="9791" max="9792" width="12.140625" style="65" bestFit="1" customWidth="1"/>
    <col min="9793" max="9793" width="11.7109375" style="65" bestFit="1" customWidth="1"/>
    <col min="9794" max="9794" width="11" style="65" bestFit="1" customWidth="1"/>
    <col min="9795" max="9798" width="7.28515625" style="65"/>
    <col min="9799" max="9799" width="8.28515625" style="65" bestFit="1" customWidth="1"/>
    <col min="9800" max="9984" width="7.28515625" style="65"/>
    <col min="9985" max="9985" width="5.7109375" style="65" bestFit="1" customWidth="1"/>
    <col min="9986" max="9987" width="12.5703125" style="65" bestFit="1" customWidth="1"/>
    <col min="9988" max="9988" width="7" style="65" bestFit="1" customWidth="1"/>
    <col min="9989" max="9989" width="8.5703125" style="65" bestFit="1" customWidth="1"/>
    <col min="9990" max="9990" width="7" style="65" bestFit="1" customWidth="1"/>
    <col min="9991" max="9991" width="37.42578125" style="65" bestFit="1" customWidth="1"/>
    <col min="9992" max="9992" width="15.5703125" style="65" bestFit="1" customWidth="1"/>
    <col min="9993" max="9993" width="11.5703125" style="65" bestFit="1" customWidth="1"/>
    <col min="9994" max="9994" width="12.42578125" style="65" customWidth="1"/>
    <col min="9995" max="9995" width="12.140625" style="65" bestFit="1" customWidth="1"/>
    <col min="9996" max="9996" width="11.7109375" style="65" bestFit="1" customWidth="1"/>
    <col min="9997" max="9997" width="14.85546875" style="65" bestFit="1" customWidth="1"/>
    <col min="9998" max="9998" width="12.140625" style="65" bestFit="1" customWidth="1"/>
    <col min="9999" max="9999" width="13.28515625" style="65" bestFit="1" customWidth="1"/>
    <col min="10000" max="10001" width="12.140625" style="65" bestFit="1" customWidth="1"/>
    <col min="10002" max="10002" width="11.7109375" style="65" bestFit="1" customWidth="1"/>
    <col min="10003" max="10003" width="14.85546875" style="65" bestFit="1" customWidth="1"/>
    <col min="10004" max="10004" width="12.140625" style="65" bestFit="1" customWidth="1"/>
    <col min="10005" max="10005" width="13.28515625" style="65" bestFit="1" customWidth="1"/>
    <col min="10006" max="10006" width="12.42578125" style="65" bestFit="1" customWidth="1"/>
    <col min="10007" max="10007" width="12.140625" style="65" bestFit="1" customWidth="1"/>
    <col min="10008" max="10008" width="11.7109375" style="65" bestFit="1" customWidth="1"/>
    <col min="10009" max="10009" width="15" style="65" bestFit="1" customWidth="1"/>
    <col min="10010" max="10010" width="12.140625" style="65" bestFit="1" customWidth="1"/>
    <col min="10011" max="10011" width="13.28515625" style="65" bestFit="1" customWidth="1"/>
    <col min="10012" max="10013" width="12.140625" style="65" bestFit="1" customWidth="1"/>
    <col min="10014" max="10014" width="11.7109375" style="65" bestFit="1" customWidth="1"/>
    <col min="10015" max="10015" width="16" style="65" bestFit="1" customWidth="1"/>
    <col min="10016" max="10016" width="12.140625" style="65" bestFit="1" customWidth="1"/>
    <col min="10017" max="10017" width="13.28515625" style="65" bestFit="1" customWidth="1"/>
    <col min="10018" max="10019" width="12.140625" style="65" bestFit="1" customWidth="1"/>
    <col min="10020" max="10020" width="11.7109375" style="65" bestFit="1" customWidth="1"/>
    <col min="10021" max="10021" width="11" style="65" bestFit="1" customWidth="1"/>
    <col min="10022" max="10023" width="12.140625" style="65" bestFit="1" customWidth="1"/>
    <col min="10024" max="10024" width="11.7109375" style="65" bestFit="1" customWidth="1"/>
    <col min="10025" max="10025" width="11" style="65" bestFit="1" customWidth="1"/>
    <col min="10026" max="10027" width="12.140625" style="65" bestFit="1" customWidth="1"/>
    <col min="10028" max="10028" width="11.7109375" style="65" bestFit="1" customWidth="1"/>
    <col min="10029" max="10029" width="11" style="65" bestFit="1" customWidth="1"/>
    <col min="10030" max="10031" width="12.140625" style="65" bestFit="1" customWidth="1"/>
    <col min="10032" max="10032" width="11.7109375" style="65" bestFit="1" customWidth="1"/>
    <col min="10033" max="10033" width="11" style="65" bestFit="1" customWidth="1"/>
    <col min="10034" max="10035" width="12.140625" style="65" bestFit="1" customWidth="1"/>
    <col min="10036" max="10036" width="11.7109375" style="65" bestFit="1" customWidth="1"/>
    <col min="10037" max="10037" width="11" style="65" bestFit="1" customWidth="1"/>
    <col min="10038" max="10039" width="12.140625" style="65" bestFit="1" customWidth="1"/>
    <col min="10040" max="10040" width="11.7109375" style="65" bestFit="1" customWidth="1"/>
    <col min="10041" max="10041" width="11" style="65" bestFit="1" customWidth="1"/>
    <col min="10042" max="10043" width="12.140625" style="65" bestFit="1" customWidth="1"/>
    <col min="10044" max="10044" width="11.7109375" style="65" bestFit="1" customWidth="1"/>
    <col min="10045" max="10045" width="11" style="65" bestFit="1" customWidth="1"/>
    <col min="10046" max="10046" width="7.28515625" style="65"/>
    <col min="10047" max="10048" width="12.140625" style="65" bestFit="1" customWidth="1"/>
    <col min="10049" max="10049" width="11.7109375" style="65" bestFit="1" customWidth="1"/>
    <col min="10050" max="10050" width="11" style="65" bestFit="1" customWidth="1"/>
    <col min="10051" max="10054" width="7.28515625" style="65"/>
    <col min="10055" max="10055" width="8.28515625" style="65" bestFit="1" customWidth="1"/>
    <col min="10056" max="10240" width="7.28515625" style="65"/>
    <col min="10241" max="10241" width="5.7109375" style="65" bestFit="1" customWidth="1"/>
    <col min="10242" max="10243" width="12.5703125" style="65" bestFit="1" customWidth="1"/>
    <col min="10244" max="10244" width="7" style="65" bestFit="1" customWidth="1"/>
    <col min="10245" max="10245" width="8.5703125" style="65" bestFit="1" customWidth="1"/>
    <col min="10246" max="10246" width="7" style="65" bestFit="1" customWidth="1"/>
    <col min="10247" max="10247" width="37.42578125" style="65" bestFit="1" customWidth="1"/>
    <col min="10248" max="10248" width="15.5703125" style="65" bestFit="1" customWidth="1"/>
    <col min="10249" max="10249" width="11.5703125" style="65" bestFit="1" customWidth="1"/>
    <col min="10250" max="10250" width="12.42578125" style="65" customWidth="1"/>
    <col min="10251" max="10251" width="12.140625" style="65" bestFit="1" customWidth="1"/>
    <col min="10252" max="10252" width="11.7109375" style="65" bestFit="1" customWidth="1"/>
    <col min="10253" max="10253" width="14.85546875" style="65" bestFit="1" customWidth="1"/>
    <col min="10254" max="10254" width="12.140625" style="65" bestFit="1" customWidth="1"/>
    <col min="10255" max="10255" width="13.28515625" style="65" bestFit="1" customWidth="1"/>
    <col min="10256" max="10257" width="12.140625" style="65" bestFit="1" customWidth="1"/>
    <col min="10258" max="10258" width="11.7109375" style="65" bestFit="1" customWidth="1"/>
    <col min="10259" max="10259" width="14.85546875" style="65" bestFit="1" customWidth="1"/>
    <col min="10260" max="10260" width="12.140625" style="65" bestFit="1" customWidth="1"/>
    <col min="10261" max="10261" width="13.28515625" style="65" bestFit="1" customWidth="1"/>
    <col min="10262" max="10262" width="12.42578125" style="65" bestFit="1" customWidth="1"/>
    <col min="10263" max="10263" width="12.140625" style="65" bestFit="1" customWidth="1"/>
    <col min="10264" max="10264" width="11.7109375" style="65" bestFit="1" customWidth="1"/>
    <col min="10265" max="10265" width="15" style="65" bestFit="1" customWidth="1"/>
    <col min="10266" max="10266" width="12.140625" style="65" bestFit="1" customWidth="1"/>
    <col min="10267" max="10267" width="13.28515625" style="65" bestFit="1" customWidth="1"/>
    <col min="10268" max="10269" width="12.140625" style="65" bestFit="1" customWidth="1"/>
    <col min="10270" max="10270" width="11.7109375" style="65" bestFit="1" customWidth="1"/>
    <col min="10271" max="10271" width="16" style="65" bestFit="1" customWidth="1"/>
    <col min="10272" max="10272" width="12.140625" style="65" bestFit="1" customWidth="1"/>
    <col min="10273" max="10273" width="13.28515625" style="65" bestFit="1" customWidth="1"/>
    <col min="10274" max="10275" width="12.140625" style="65" bestFit="1" customWidth="1"/>
    <col min="10276" max="10276" width="11.7109375" style="65" bestFit="1" customWidth="1"/>
    <col min="10277" max="10277" width="11" style="65" bestFit="1" customWidth="1"/>
    <col min="10278" max="10279" width="12.140625" style="65" bestFit="1" customWidth="1"/>
    <col min="10280" max="10280" width="11.7109375" style="65" bestFit="1" customWidth="1"/>
    <col min="10281" max="10281" width="11" style="65" bestFit="1" customWidth="1"/>
    <col min="10282" max="10283" width="12.140625" style="65" bestFit="1" customWidth="1"/>
    <col min="10284" max="10284" width="11.7109375" style="65" bestFit="1" customWidth="1"/>
    <col min="10285" max="10285" width="11" style="65" bestFit="1" customWidth="1"/>
    <col min="10286" max="10287" width="12.140625" style="65" bestFit="1" customWidth="1"/>
    <col min="10288" max="10288" width="11.7109375" style="65" bestFit="1" customWidth="1"/>
    <col min="10289" max="10289" width="11" style="65" bestFit="1" customWidth="1"/>
    <col min="10290" max="10291" width="12.140625" style="65" bestFit="1" customWidth="1"/>
    <col min="10292" max="10292" width="11.7109375" style="65" bestFit="1" customWidth="1"/>
    <col min="10293" max="10293" width="11" style="65" bestFit="1" customWidth="1"/>
    <col min="10294" max="10295" width="12.140625" style="65" bestFit="1" customWidth="1"/>
    <col min="10296" max="10296" width="11.7109375" style="65" bestFit="1" customWidth="1"/>
    <col min="10297" max="10297" width="11" style="65" bestFit="1" customWidth="1"/>
    <col min="10298" max="10299" width="12.140625" style="65" bestFit="1" customWidth="1"/>
    <col min="10300" max="10300" width="11.7109375" style="65" bestFit="1" customWidth="1"/>
    <col min="10301" max="10301" width="11" style="65" bestFit="1" customWidth="1"/>
    <col min="10302" max="10302" width="7.28515625" style="65"/>
    <col min="10303" max="10304" width="12.140625" style="65" bestFit="1" customWidth="1"/>
    <col min="10305" max="10305" width="11.7109375" style="65" bestFit="1" customWidth="1"/>
    <col min="10306" max="10306" width="11" style="65" bestFit="1" customWidth="1"/>
    <col min="10307" max="10310" width="7.28515625" style="65"/>
    <col min="10311" max="10311" width="8.28515625" style="65" bestFit="1" customWidth="1"/>
    <col min="10312" max="10496" width="7.28515625" style="65"/>
    <col min="10497" max="10497" width="5.7109375" style="65" bestFit="1" customWidth="1"/>
    <col min="10498" max="10499" width="12.5703125" style="65" bestFit="1" customWidth="1"/>
    <col min="10500" max="10500" width="7" style="65" bestFit="1" customWidth="1"/>
    <col min="10501" max="10501" width="8.5703125" style="65" bestFit="1" customWidth="1"/>
    <col min="10502" max="10502" width="7" style="65" bestFit="1" customWidth="1"/>
    <col min="10503" max="10503" width="37.42578125" style="65" bestFit="1" customWidth="1"/>
    <col min="10504" max="10504" width="15.5703125" style="65" bestFit="1" customWidth="1"/>
    <col min="10505" max="10505" width="11.5703125" style="65" bestFit="1" customWidth="1"/>
    <col min="10506" max="10506" width="12.42578125" style="65" customWidth="1"/>
    <col min="10507" max="10507" width="12.140625" style="65" bestFit="1" customWidth="1"/>
    <col min="10508" max="10508" width="11.7109375" style="65" bestFit="1" customWidth="1"/>
    <col min="10509" max="10509" width="14.85546875" style="65" bestFit="1" customWidth="1"/>
    <col min="10510" max="10510" width="12.140625" style="65" bestFit="1" customWidth="1"/>
    <col min="10511" max="10511" width="13.28515625" style="65" bestFit="1" customWidth="1"/>
    <col min="10512" max="10513" width="12.140625" style="65" bestFit="1" customWidth="1"/>
    <col min="10514" max="10514" width="11.7109375" style="65" bestFit="1" customWidth="1"/>
    <col min="10515" max="10515" width="14.85546875" style="65" bestFit="1" customWidth="1"/>
    <col min="10516" max="10516" width="12.140625" style="65" bestFit="1" customWidth="1"/>
    <col min="10517" max="10517" width="13.28515625" style="65" bestFit="1" customWidth="1"/>
    <col min="10518" max="10518" width="12.42578125" style="65" bestFit="1" customWidth="1"/>
    <col min="10519" max="10519" width="12.140625" style="65" bestFit="1" customWidth="1"/>
    <col min="10520" max="10520" width="11.7109375" style="65" bestFit="1" customWidth="1"/>
    <col min="10521" max="10521" width="15" style="65" bestFit="1" customWidth="1"/>
    <col min="10522" max="10522" width="12.140625" style="65" bestFit="1" customWidth="1"/>
    <col min="10523" max="10523" width="13.28515625" style="65" bestFit="1" customWidth="1"/>
    <col min="10524" max="10525" width="12.140625" style="65" bestFit="1" customWidth="1"/>
    <col min="10526" max="10526" width="11.7109375" style="65" bestFit="1" customWidth="1"/>
    <col min="10527" max="10527" width="16" style="65" bestFit="1" customWidth="1"/>
    <col min="10528" max="10528" width="12.140625" style="65" bestFit="1" customWidth="1"/>
    <col min="10529" max="10529" width="13.28515625" style="65" bestFit="1" customWidth="1"/>
    <col min="10530" max="10531" width="12.140625" style="65" bestFit="1" customWidth="1"/>
    <col min="10532" max="10532" width="11.7109375" style="65" bestFit="1" customWidth="1"/>
    <col min="10533" max="10533" width="11" style="65" bestFit="1" customWidth="1"/>
    <col min="10534" max="10535" width="12.140625" style="65" bestFit="1" customWidth="1"/>
    <col min="10536" max="10536" width="11.7109375" style="65" bestFit="1" customWidth="1"/>
    <col min="10537" max="10537" width="11" style="65" bestFit="1" customWidth="1"/>
    <col min="10538" max="10539" width="12.140625" style="65" bestFit="1" customWidth="1"/>
    <col min="10540" max="10540" width="11.7109375" style="65" bestFit="1" customWidth="1"/>
    <col min="10541" max="10541" width="11" style="65" bestFit="1" customWidth="1"/>
    <col min="10542" max="10543" width="12.140625" style="65" bestFit="1" customWidth="1"/>
    <col min="10544" max="10544" width="11.7109375" style="65" bestFit="1" customWidth="1"/>
    <col min="10545" max="10545" width="11" style="65" bestFit="1" customWidth="1"/>
    <col min="10546" max="10547" width="12.140625" style="65" bestFit="1" customWidth="1"/>
    <col min="10548" max="10548" width="11.7109375" style="65" bestFit="1" customWidth="1"/>
    <col min="10549" max="10549" width="11" style="65" bestFit="1" customWidth="1"/>
    <col min="10550" max="10551" width="12.140625" style="65" bestFit="1" customWidth="1"/>
    <col min="10552" max="10552" width="11.7109375" style="65" bestFit="1" customWidth="1"/>
    <col min="10553" max="10553" width="11" style="65" bestFit="1" customWidth="1"/>
    <col min="10554" max="10555" width="12.140625" style="65" bestFit="1" customWidth="1"/>
    <col min="10556" max="10556" width="11.7109375" style="65" bestFit="1" customWidth="1"/>
    <col min="10557" max="10557" width="11" style="65" bestFit="1" customWidth="1"/>
    <col min="10558" max="10558" width="7.28515625" style="65"/>
    <col min="10559" max="10560" width="12.140625" style="65" bestFit="1" customWidth="1"/>
    <col min="10561" max="10561" width="11.7109375" style="65" bestFit="1" customWidth="1"/>
    <col min="10562" max="10562" width="11" style="65" bestFit="1" customWidth="1"/>
    <col min="10563" max="10566" width="7.28515625" style="65"/>
    <col min="10567" max="10567" width="8.28515625" style="65" bestFit="1" customWidth="1"/>
    <col min="10568" max="10752" width="7.28515625" style="65"/>
    <col min="10753" max="10753" width="5.7109375" style="65" bestFit="1" customWidth="1"/>
    <col min="10754" max="10755" width="12.5703125" style="65" bestFit="1" customWidth="1"/>
    <col min="10756" max="10756" width="7" style="65" bestFit="1" customWidth="1"/>
    <col min="10757" max="10757" width="8.5703125" style="65" bestFit="1" customWidth="1"/>
    <col min="10758" max="10758" width="7" style="65" bestFit="1" customWidth="1"/>
    <col min="10759" max="10759" width="37.42578125" style="65" bestFit="1" customWidth="1"/>
    <col min="10760" max="10760" width="15.5703125" style="65" bestFit="1" customWidth="1"/>
    <col min="10761" max="10761" width="11.5703125" style="65" bestFit="1" customWidth="1"/>
    <col min="10762" max="10762" width="12.42578125" style="65" customWidth="1"/>
    <col min="10763" max="10763" width="12.140625" style="65" bestFit="1" customWidth="1"/>
    <col min="10764" max="10764" width="11.7109375" style="65" bestFit="1" customWidth="1"/>
    <col min="10765" max="10765" width="14.85546875" style="65" bestFit="1" customWidth="1"/>
    <col min="10766" max="10766" width="12.140625" style="65" bestFit="1" customWidth="1"/>
    <col min="10767" max="10767" width="13.28515625" style="65" bestFit="1" customWidth="1"/>
    <col min="10768" max="10769" width="12.140625" style="65" bestFit="1" customWidth="1"/>
    <col min="10770" max="10770" width="11.7109375" style="65" bestFit="1" customWidth="1"/>
    <col min="10771" max="10771" width="14.85546875" style="65" bestFit="1" customWidth="1"/>
    <col min="10772" max="10772" width="12.140625" style="65" bestFit="1" customWidth="1"/>
    <col min="10773" max="10773" width="13.28515625" style="65" bestFit="1" customWidth="1"/>
    <col min="10774" max="10774" width="12.42578125" style="65" bestFit="1" customWidth="1"/>
    <col min="10775" max="10775" width="12.140625" style="65" bestFit="1" customWidth="1"/>
    <col min="10776" max="10776" width="11.7109375" style="65" bestFit="1" customWidth="1"/>
    <col min="10777" max="10777" width="15" style="65" bestFit="1" customWidth="1"/>
    <col min="10778" max="10778" width="12.140625" style="65" bestFit="1" customWidth="1"/>
    <col min="10779" max="10779" width="13.28515625" style="65" bestFit="1" customWidth="1"/>
    <col min="10780" max="10781" width="12.140625" style="65" bestFit="1" customWidth="1"/>
    <col min="10782" max="10782" width="11.7109375" style="65" bestFit="1" customWidth="1"/>
    <col min="10783" max="10783" width="16" style="65" bestFit="1" customWidth="1"/>
    <col min="10784" max="10784" width="12.140625" style="65" bestFit="1" customWidth="1"/>
    <col min="10785" max="10785" width="13.28515625" style="65" bestFit="1" customWidth="1"/>
    <col min="10786" max="10787" width="12.140625" style="65" bestFit="1" customWidth="1"/>
    <col min="10788" max="10788" width="11.7109375" style="65" bestFit="1" customWidth="1"/>
    <col min="10789" max="10789" width="11" style="65" bestFit="1" customWidth="1"/>
    <col min="10790" max="10791" width="12.140625" style="65" bestFit="1" customWidth="1"/>
    <col min="10792" max="10792" width="11.7109375" style="65" bestFit="1" customWidth="1"/>
    <col min="10793" max="10793" width="11" style="65" bestFit="1" customWidth="1"/>
    <col min="10794" max="10795" width="12.140625" style="65" bestFit="1" customWidth="1"/>
    <col min="10796" max="10796" width="11.7109375" style="65" bestFit="1" customWidth="1"/>
    <col min="10797" max="10797" width="11" style="65" bestFit="1" customWidth="1"/>
    <col min="10798" max="10799" width="12.140625" style="65" bestFit="1" customWidth="1"/>
    <col min="10800" max="10800" width="11.7109375" style="65" bestFit="1" customWidth="1"/>
    <col min="10801" max="10801" width="11" style="65" bestFit="1" customWidth="1"/>
    <col min="10802" max="10803" width="12.140625" style="65" bestFit="1" customWidth="1"/>
    <col min="10804" max="10804" width="11.7109375" style="65" bestFit="1" customWidth="1"/>
    <col min="10805" max="10805" width="11" style="65" bestFit="1" customWidth="1"/>
    <col min="10806" max="10807" width="12.140625" style="65" bestFit="1" customWidth="1"/>
    <col min="10808" max="10808" width="11.7109375" style="65" bestFit="1" customWidth="1"/>
    <col min="10809" max="10809" width="11" style="65" bestFit="1" customWidth="1"/>
    <col min="10810" max="10811" width="12.140625" style="65" bestFit="1" customWidth="1"/>
    <col min="10812" max="10812" width="11.7109375" style="65" bestFit="1" customWidth="1"/>
    <col min="10813" max="10813" width="11" style="65" bestFit="1" customWidth="1"/>
    <col min="10814" max="10814" width="7.28515625" style="65"/>
    <col min="10815" max="10816" width="12.140625" style="65" bestFit="1" customWidth="1"/>
    <col min="10817" max="10817" width="11.7109375" style="65" bestFit="1" customWidth="1"/>
    <col min="10818" max="10818" width="11" style="65" bestFit="1" customWidth="1"/>
    <col min="10819" max="10822" width="7.28515625" style="65"/>
    <col min="10823" max="10823" width="8.28515625" style="65" bestFit="1" customWidth="1"/>
    <col min="10824" max="11008" width="7.28515625" style="65"/>
    <col min="11009" max="11009" width="5.7109375" style="65" bestFit="1" customWidth="1"/>
    <col min="11010" max="11011" width="12.5703125" style="65" bestFit="1" customWidth="1"/>
    <col min="11012" max="11012" width="7" style="65" bestFit="1" customWidth="1"/>
    <col min="11013" max="11013" width="8.5703125" style="65" bestFit="1" customWidth="1"/>
    <col min="11014" max="11014" width="7" style="65" bestFit="1" customWidth="1"/>
    <col min="11015" max="11015" width="37.42578125" style="65" bestFit="1" customWidth="1"/>
    <col min="11016" max="11016" width="15.5703125" style="65" bestFit="1" customWidth="1"/>
    <col min="11017" max="11017" width="11.5703125" style="65" bestFit="1" customWidth="1"/>
    <col min="11018" max="11018" width="12.42578125" style="65" customWidth="1"/>
    <col min="11019" max="11019" width="12.140625" style="65" bestFit="1" customWidth="1"/>
    <col min="11020" max="11020" width="11.7109375" style="65" bestFit="1" customWidth="1"/>
    <col min="11021" max="11021" width="14.85546875" style="65" bestFit="1" customWidth="1"/>
    <col min="11022" max="11022" width="12.140625" style="65" bestFit="1" customWidth="1"/>
    <col min="11023" max="11023" width="13.28515625" style="65" bestFit="1" customWidth="1"/>
    <col min="11024" max="11025" width="12.140625" style="65" bestFit="1" customWidth="1"/>
    <col min="11026" max="11026" width="11.7109375" style="65" bestFit="1" customWidth="1"/>
    <col min="11027" max="11027" width="14.85546875" style="65" bestFit="1" customWidth="1"/>
    <col min="11028" max="11028" width="12.140625" style="65" bestFit="1" customWidth="1"/>
    <col min="11029" max="11029" width="13.28515625" style="65" bestFit="1" customWidth="1"/>
    <col min="11030" max="11030" width="12.42578125" style="65" bestFit="1" customWidth="1"/>
    <col min="11031" max="11031" width="12.140625" style="65" bestFit="1" customWidth="1"/>
    <col min="11032" max="11032" width="11.7109375" style="65" bestFit="1" customWidth="1"/>
    <col min="11033" max="11033" width="15" style="65" bestFit="1" customWidth="1"/>
    <col min="11034" max="11034" width="12.140625" style="65" bestFit="1" customWidth="1"/>
    <col min="11035" max="11035" width="13.28515625" style="65" bestFit="1" customWidth="1"/>
    <col min="11036" max="11037" width="12.140625" style="65" bestFit="1" customWidth="1"/>
    <col min="11038" max="11038" width="11.7109375" style="65" bestFit="1" customWidth="1"/>
    <col min="11039" max="11039" width="16" style="65" bestFit="1" customWidth="1"/>
    <col min="11040" max="11040" width="12.140625" style="65" bestFit="1" customWidth="1"/>
    <col min="11041" max="11041" width="13.28515625" style="65" bestFit="1" customWidth="1"/>
    <col min="11042" max="11043" width="12.140625" style="65" bestFit="1" customWidth="1"/>
    <col min="11044" max="11044" width="11.7109375" style="65" bestFit="1" customWidth="1"/>
    <col min="11045" max="11045" width="11" style="65" bestFit="1" customWidth="1"/>
    <col min="11046" max="11047" width="12.140625" style="65" bestFit="1" customWidth="1"/>
    <col min="11048" max="11048" width="11.7109375" style="65" bestFit="1" customWidth="1"/>
    <col min="11049" max="11049" width="11" style="65" bestFit="1" customWidth="1"/>
    <col min="11050" max="11051" width="12.140625" style="65" bestFit="1" customWidth="1"/>
    <col min="11052" max="11052" width="11.7109375" style="65" bestFit="1" customWidth="1"/>
    <col min="11053" max="11053" width="11" style="65" bestFit="1" customWidth="1"/>
    <col min="11054" max="11055" width="12.140625" style="65" bestFit="1" customWidth="1"/>
    <col min="11056" max="11056" width="11.7109375" style="65" bestFit="1" customWidth="1"/>
    <col min="11057" max="11057" width="11" style="65" bestFit="1" customWidth="1"/>
    <col min="11058" max="11059" width="12.140625" style="65" bestFit="1" customWidth="1"/>
    <col min="11060" max="11060" width="11.7109375" style="65" bestFit="1" customWidth="1"/>
    <col min="11061" max="11061" width="11" style="65" bestFit="1" customWidth="1"/>
    <col min="11062" max="11063" width="12.140625" style="65" bestFit="1" customWidth="1"/>
    <col min="11064" max="11064" width="11.7109375" style="65" bestFit="1" customWidth="1"/>
    <col min="11065" max="11065" width="11" style="65" bestFit="1" customWidth="1"/>
    <col min="11066" max="11067" width="12.140625" style="65" bestFit="1" customWidth="1"/>
    <col min="11068" max="11068" width="11.7109375" style="65" bestFit="1" customWidth="1"/>
    <col min="11069" max="11069" width="11" style="65" bestFit="1" customWidth="1"/>
    <col min="11070" max="11070" width="7.28515625" style="65"/>
    <col min="11071" max="11072" width="12.140625" style="65" bestFit="1" customWidth="1"/>
    <col min="11073" max="11073" width="11.7109375" style="65" bestFit="1" customWidth="1"/>
    <col min="11074" max="11074" width="11" style="65" bestFit="1" customWidth="1"/>
    <col min="11075" max="11078" width="7.28515625" style="65"/>
    <col min="11079" max="11079" width="8.28515625" style="65" bestFit="1" customWidth="1"/>
    <col min="11080" max="11264" width="7.28515625" style="65"/>
    <col min="11265" max="11265" width="5.7109375" style="65" bestFit="1" customWidth="1"/>
    <col min="11266" max="11267" width="12.5703125" style="65" bestFit="1" customWidth="1"/>
    <col min="11268" max="11268" width="7" style="65" bestFit="1" customWidth="1"/>
    <col min="11269" max="11269" width="8.5703125" style="65" bestFit="1" customWidth="1"/>
    <col min="11270" max="11270" width="7" style="65" bestFit="1" customWidth="1"/>
    <col min="11271" max="11271" width="37.42578125" style="65" bestFit="1" customWidth="1"/>
    <col min="11272" max="11272" width="15.5703125" style="65" bestFit="1" customWidth="1"/>
    <col min="11273" max="11273" width="11.5703125" style="65" bestFit="1" customWidth="1"/>
    <col min="11274" max="11274" width="12.42578125" style="65" customWidth="1"/>
    <col min="11275" max="11275" width="12.140625" style="65" bestFit="1" customWidth="1"/>
    <col min="11276" max="11276" width="11.7109375" style="65" bestFit="1" customWidth="1"/>
    <col min="11277" max="11277" width="14.85546875" style="65" bestFit="1" customWidth="1"/>
    <col min="11278" max="11278" width="12.140625" style="65" bestFit="1" customWidth="1"/>
    <col min="11279" max="11279" width="13.28515625" style="65" bestFit="1" customWidth="1"/>
    <col min="11280" max="11281" width="12.140625" style="65" bestFit="1" customWidth="1"/>
    <col min="11282" max="11282" width="11.7109375" style="65" bestFit="1" customWidth="1"/>
    <col min="11283" max="11283" width="14.85546875" style="65" bestFit="1" customWidth="1"/>
    <col min="11284" max="11284" width="12.140625" style="65" bestFit="1" customWidth="1"/>
    <col min="11285" max="11285" width="13.28515625" style="65" bestFit="1" customWidth="1"/>
    <col min="11286" max="11286" width="12.42578125" style="65" bestFit="1" customWidth="1"/>
    <col min="11287" max="11287" width="12.140625" style="65" bestFit="1" customWidth="1"/>
    <col min="11288" max="11288" width="11.7109375" style="65" bestFit="1" customWidth="1"/>
    <col min="11289" max="11289" width="15" style="65" bestFit="1" customWidth="1"/>
    <col min="11290" max="11290" width="12.140625" style="65" bestFit="1" customWidth="1"/>
    <col min="11291" max="11291" width="13.28515625" style="65" bestFit="1" customWidth="1"/>
    <col min="11292" max="11293" width="12.140625" style="65" bestFit="1" customWidth="1"/>
    <col min="11294" max="11294" width="11.7109375" style="65" bestFit="1" customWidth="1"/>
    <col min="11295" max="11295" width="16" style="65" bestFit="1" customWidth="1"/>
    <col min="11296" max="11296" width="12.140625" style="65" bestFit="1" customWidth="1"/>
    <col min="11297" max="11297" width="13.28515625" style="65" bestFit="1" customWidth="1"/>
    <col min="11298" max="11299" width="12.140625" style="65" bestFit="1" customWidth="1"/>
    <col min="11300" max="11300" width="11.7109375" style="65" bestFit="1" customWidth="1"/>
    <col min="11301" max="11301" width="11" style="65" bestFit="1" customWidth="1"/>
    <col min="11302" max="11303" width="12.140625" style="65" bestFit="1" customWidth="1"/>
    <col min="11304" max="11304" width="11.7109375" style="65" bestFit="1" customWidth="1"/>
    <col min="11305" max="11305" width="11" style="65" bestFit="1" customWidth="1"/>
    <col min="11306" max="11307" width="12.140625" style="65" bestFit="1" customWidth="1"/>
    <col min="11308" max="11308" width="11.7109375" style="65" bestFit="1" customWidth="1"/>
    <col min="11309" max="11309" width="11" style="65" bestFit="1" customWidth="1"/>
    <col min="11310" max="11311" width="12.140625" style="65" bestFit="1" customWidth="1"/>
    <col min="11312" max="11312" width="11.7109375" style="65" bestFit="1" customWidth="1"/>
    <col min="11313" max="11313" width="11" style="65" bestFit="1" customWidth="1"/>
    <col min="11314" max="11315" width="12.140625" style="65" bestFit="1" customWidth="1"/>
    <col min="11316" max="11316" width="11.7109375" style="65" bestFit="1" customWidth="1"/>
    <col min="11317" max="11317" width="11" style="65" bestFit="1" customWidth="1"/>
    <col min="11318" max="11319" width="12.140625" style="65" bestFit="1" customWidth="1"/>
    <col min="11320" max="11320" width="11.7109375" style="65" bestFit="1" customWidth="1"/>
    <col min="11321" max="11321" width="11" style="65" bestFit="1" customWidth="1"/>
    <col min="11322" max="11323" width="12.140625" style="65" bestFit="1" customWidth="1"/>
    <col min="11324" max="11324" width="11.7109375" style="65" bestFit="1" customWidth="1"/>
    <col min="11325" max="11325" width="11" style="65" bestFit="1" customWidth="1"/>
    <col min="11326" max="11326" width="7.28515625" style="65"/>
    <col min="11327" max="11328" width="12.140625" style="65" bestFit="1" customWidth="1"/>
    <col min="11329" max="11329" width="11.7109375" style="65" bestFit="1" customWidth="1"/>
    <col min="11330" max="11330" width="11" style="65" bestFit="1" customWidth="1"/>
    <col min="11331" max="11334" width="7.28515625" style="65"/>
    <col min="11335" max="11335" width="8.28515625" style="65" bestFit="1" customWidth="1"/>
    <col min="11336" max="11520" width="7.28515625" style="65"/>
    <col min="11521" max="11521" width="5.7109375" style="65" bestFit="1" customWidth="1"/>
    <col min="11522" max="11523" width="12.5703125" style="65" bestFit="1" customWidth="1"/>
    <col min="11524" max="11524" width="7" style="65" bestFit="1" customWidth="1"/>
    <col min="11525" max="11525" width="8.5703125" style="65" bestFit="1" customWidth="1"/>
    <col min="11526" max="11526" width="7" style="65" bestFit="1" customWidth="1"/>
    <col min="11527" max="11527" width="37.42578125" style="65" bestFit="1" customWidth="1"/>
    <col min="11528" max="11528" width="15.5703125" style="65" bestFit="1" customWidth="1"/>
    <col min="11529" max="11529" width="11.5703125" style="65" bestFit="1" customWidth="1"/>
    <col min="11530" max="11530" width="12.42578125" style="65" customWidth="1"/>
    <col min="11531" max="11531" width="12.140625" style="65" bestFit="1" customWidth="1"/>
    <col min="11532" max="11532" width="11.7109375" style="65" bestFit="1" customWidth="1"/>
    <col min="11533" max="11533" width="14.85546875" style="65" bestFit="1" customWidth="1"/>
    <col min="11534" max="11534" width="12.140625" style="65" bestFit="1" customWidth="1"/>
    <col min="11535" max="11535" width="13.28515625" style="65" bestFit="1" customWidth="1"/>
    <col min="11536" max="11537" width="12.140625" style="65" bestFit="1" customWidth="1"/>
    <col min="11538" max="11538" width="11.7109375" style="65" bestFit="1" customWidth="1"/>
    <col min="11539" max="11539" width="14.85546875" style="65" bestFit="1" customWidth="1"/>
    <col min="11540" max="11540" width="12.140625" style="65" bestFit="1" customWidth="1"/>
    <col min="11541" max="11541" width="13.28515625" style="65" bestFit="1" customWidth="1"/>
    <col min="11542" max="11542" width="12.42578125" style="65" bestFit="1" customWidth="1"/>
    <col min="11543" max="11543" width="12.140625" style="65" bestFit="1" customWidth="1"/>
    <col min="11544" max="11544" width="11.7109375" style="65" bestFit="1" customWidth="1"/>
    <col min="11545" max="11545" width="15" style="65" bestFit="1" customWidth="1"/>
    <col min="11546" max="11546" width="12.140625" style="65" bestFit="1" customWidth="1"/>
    <col min="11547" max="11547" width="13.28515625" style="65" bestFit="1" customWidth="1"/>
    <col min="11548" max="11549" width="12.140625" style="65" bestFit="1" customWidth="1"/>
    <col min="11550" max="11550" width="11.7109375" style="65" bestFit="1" customWidth="1"/>
    <col min="11551" max="11551" width="16" style="65" bestFit="1" customWidth="1"/>
    <col min="11552" max="11552" width="12.140625" style="65" bestFit="1" customWidth="1"/>
    <col min="11553" max="11553" width="13.28515625" style="65" bestFit="1" customWidth="1"/>
    <col min="11554" max="11555" width="12.140625" style="65" bestFit="1" customWidth="1"/>
    <col min="11556" max="11556" width="11.7109375" style="65" bestFit="1" customWidth="1"/>
    <col min="11557" max="11557" width="11" style="65" bestFit="1" customWidth="1"/>
    <col min="11558" max="11559" width="12.140625" style="65" bestFit="1" customWidth="1"/>
    <col min="11560" max="11560" width="11.7109375" style="65" bestFit="1" customWidth="1"/>
    <col min="11561" max="11561" width="11" style="65" bestFit="1" customWidth="1"/>
    <col min="11562" max="11563" width="12.140625" style="65" bestFit="1" customWidth="1"/>
    <col min="11564" max="11564" width="11.7109375" style="65" bestFit="1" customWidth="1"/>
    <col min="11565" max="11565" width="11" style="65" bestFit="1" customWidth="1"/>
    <col min="11566" max="11567" width="12.140625" style="65" bestFit="1" customWidth="1"/>
    <col min="11568" max="11568" width="11.7109375" style="65" bestFit="1" customWidth="1"/>
    <col min="11569" max="11569" width="11" style="65" bestFit="1" customWidth="1"/>
    <col min="11570" max="11571" width="12.140625" style="65" bestFit="1" customWidth="1"/>
    <col min="11572" max="11572" width="11.7109375" style="65" bestFit="1" customWidth="1"/>
    <col min="11573" max="11573" width="11" style="65" bestFit="1" customWidth="1"/>
    <col min="11574" max="11575" width="12.140625" style="65" bestFit="1" customWidth="1"/>
    <col min="11576" max="11576" width="11.7109375" style="65" bestFit="1" customWidth="1"/>
    <col min="11577" max="11577" width="11" style="65" bestFit="1" customWidth="1"/>
    <col min="11578" max="11579" width="12.140625" style="65" bestFit="1" customWidth="1"/>
    <col min="11580" max="11580" width="11.7109375" style="65" bestFit="1" customWidth="1"/>
    <col min="11581" max="11581" width="11" style="65" bestFit="1" customWidth="1"/>
    <col min="11582" max="11582" width="7.28515625" style="65"/>
    <col min="11583" max="11584" width="12.140625" style="65" bestFit="1" customWidth="1"/>
    <col min="11585" max="11585" width="11.7109375" style="65" bestFit="1" customWidth="1"/>
    <col min="11586" max="11586" width="11" style="65" bestFit="1" customWidth="1"/>
    <col min="11587" max="11590" width="7.28515625" style="65"/>
    <col min="11591" max="11591" width="8.28515625" style="65" bestFit="1" customWidth="1"/>
    <col min="11592" max="11776" width="7.28515625" style="65"/>
    <col min="11777" max="11777" width="5.7109375" style="65" bestFit="1" customWidth="1"/>
    <col min="11778" max="11779" width="12.5703125" style="65" bestFit="1" customWidth="1"/>
    <col min="11780" max="11780" width="7" style="65" bestFit="1" customWidth="1"/>
    <col min="11781" max="11781" width="8.5703125" style="65" bestFit="1" customWidth="1"/>
    <col min="11782" max="11782" width="7" style="65" bestFit="1" customWidth="1"/>
    <col min="11783" max="11783" width="37.42578125" style="65" bestFit="1" customWidth="1"/>
    <col min="11784" max="11784" width="15.5703125" style="65" bestFit="1" customWidth="1"/>
    <col min="11785" max="11785" width="11.5703125" style="65" bestFit="1" customWidth="1"/>
    <col min="11786" max="11786" width="12.42578125" style="65" customWidth="1"/>
    <col min="11787" max="11787" width="12.140625" style="65" bestFit="1" customWidth="1"/>
    <col min="11788" max="11788" width="11.7109375" style="65" bestFit="1" customWidth="1"/>
    <col min="11789" max="11789" width="14.85546875" style="65" bestFit="1" customWidth="1"/>
    <col min="11790" max="11790" width="12.140625" style="65" bestFit="1" customWidth="1"/>
    <col min="11791" max="11791" width="13.28515625" style="65" bestFit="1" customWidth="1"/>
    <col min="11792" max="11793" width="12.140625" style="65" bestFit="1" customWidth="1"/>
    <col min="11794" max="11794" width="11.7109375" style="65" bestFit="1" customWidth="1"/>
    <col min="11795" max="11795" width="14.85546875" style="65" bestFit="1" customWidth="1"/>
    <col min="11796" max="11796" width="12.140625" style="65" bestFit="1" customWidth="1"/>
    <col min="11797" max="11797" width="13.28515625" style="65" bestFit="1" customWidth="1"/>
    <col min="11798" max="11798" width="12.42578125" style="65" bestFit="1" customWidth="1"/>
    <col min="11799" max="11799" width="12.140625" style="65" bestFit="1" customWidth="1"/>
    <col min="11800" max="11800" width="11.7109375" style="65" bestFit="1" customWidth="1"/>
    <col min="11801" max="11801" width="15" style="65" bestFit="1" customWidth="1"/>
    <col min="11802" max="11802" width="12.140625" style="65" bestFit="1" customWidth="1"/>
    <col min="11803" max="11803" width="13.28515625" style="65" bestFit="1" customWidth="1"/>
    <col min="11804" max="11805" width="12.140625" style="65" bestFit="1" customWidth="1"/>
    <col min="11806" max="11806" width="11.7109375" style="65" bestFit="1" customWidth="1"/>
    <col min="11807" max="11807" width="16" style="65" bestFit="1" customWidth="1"/>
    <col min="11808" max="11808" width="12.140625" style="65" bestFit="1" customWidth="1"/>
    <col min="11809" max="11809" width="13.28515625" style="65" bestFit="1" customWidth="1"/>
    <col min="11810" max="11811" width="12.140625" style="65" bestFit="1" customWidth="1"/>
    <col min="11812" max="11812" width="11.7109375" style="65" bestFit="1" customWidth="1"/>
    <col min="11813" max="11813" width="11" style="65" bestFit="1" customWidth="1"/>
    <col min="11814" max="11815" width="12.140625" style="65" bestFit="1" customWidth="1"/>
    <col min="11816" max="11816" width="11.7109375" style="65" bestFit="1" customWidth="1"/>
    <col min="11817" max="11817" width="11" style="65" bestFit="1" customWidth="1"/>
    <col min="11818" max="11819" width="12.140625" style="65" bestFit="1" customWidth="1"/>
    <col min="11820" max="11820" width="11.7109375" style="65" bestFit="1" customWidth="1"/>
    <col min="11821" max="11821" width="11" style="65" bestFit="1" customWidth="1"/>
    <col min="11822" max="11823" width="12.140625" style="65" bestFit="1" customWidth="1"/>
    <col min="11824" max="11824" width="11.7109375" style="65" bestFit="1" customWidth="1"/>
    <col min="11825" max="11825" width="11" style="65" bestFit="1" customWidth="1"/>
    <col min="11826" max="11827" width="12.140625" style="65" bestFit="1" customWidth="1"/>
    <col min="11828" max="11828" width="11.7109375" style="65" bestFit="1" customWidth="1"/>
    <col min="11829" max="11829" width="11" style="65" bestFit="1" customWidth="1"/>
    <col min="11830" max="11831" width="12.140625" style="65" bestFit="1" customWidth="1"/>
    <col min="11832" max="11832" width="11.7109375" style="65" bestFit="1" customWidth="1"/>
    <col min="11833" max="11833" width="11" style="65" bestFit="1" customWidth="1"/>
    <col min="11834" max="11835" width="12.140625" style="65" bestFit="1" customWidth="1"/>
    <col min="11836" max="11836" width="11.7109375" style="65" bestFit="1" customWidth="1"/>
    <col min="11837" max="11837" width="11" style="65" bestFit="1" customWidth="1"/>
    <col min="11838" max="11838" width="7.28515625" style="65"/>
    <col min="11839" max="11840" width="12.140625" style="65" bestFit="1" customWidth="1"/>
    <col min="11841" max="11841" width="11.7109375" style="65" bestFit="1" customWidth="1"/>
    <col min="11842" max="11842" width="11" style="65" bestFit="1" customWidth="1"/>
    <col min="11843" max="11846" width="7.28515625" style="65"/>
    <col min="11847" max="11847" width="8.28515625" style="65" bestFit="1" customWidth="1"/>
    <col min="11848" max="12032" width="7.28515625" style="65"/>
    <col min="12033" max="12033" width="5.7109375" style="65" bestFit="1" customWidth="1"/>
    <col min="12034" max="12035" width="12.5703125" style="65" bestFit="1" customWidth="1"/>
    <col min="12036" max="12036" width="7" style="65" bestFit="1" customWidth="1"/>
    <col min="12037" max="12037" width="8.5703125" style="65" bestFit="1" customWidth="1"/>
    <col min="12038" max="12038" width="7" style="65" bestFit="1" customWidth="1"/>
    <col min="12039" max="12039" width="37.42578125" style="65" bestFit="1" customWidth="1"/>
    <col min="12040" max="12040" width="15.5703125" style="65" bestFit="1" customWidth="1"/>
    <col min="12041" max="12041" width="11.5703125" style="65" bestFit="1" customWidth="1"/>
    <col min="12042" max="12042" width="12.42578125" style="65" customWidth="1"/>
    <col min="12043" max="12043" width="12.140625" style="65" bestFit="1" customWidth="1"/>
    <col min="12044" max="12044" width="11.7109375" style="65" bestFit="1" customWidth="1"/>
    <col min="12045" max="12045" width="14.85546875" style="65" bestFit="1" customWidth="1"/>
    <col min="12046" max="12046" width="12.140625" style="65" bestFit="1" customWidth="1"/>
    <col min="12047" max="12047" width="13.28515625" style="65" bestFit="1" customWidth="1"/>
    <col min="12048" max="12049" width="12.140625" style="65" bestFit="1" customWidth="1"/>
    <col min="12050" max="12050" width="11.7109375" style="65" bestFit="1" customWidth="1"/>
    <col min="12051" max="12051" width="14.85546875" style="65" bestFit="1" customWidth="1"/>
    <col min="12052" max="12052" width="12.140625" style="65" bestFit="1" customWidth="1"/>
    <col min="12053" max="12053" width="13.28515625" style="65" bestFit="1" customWidth="1"/>
    <col min="12054" max="12054" width="12.42578125" style="65" bestFit="1" customWidth="1"/>
    <col min="12055" max="12055" width="12.140625" style="65" bestFit="1" customWidth="1"/>
    <col min="12056" max="12056" width="11.7109375" style="65" bestFit="1" customWidth="1"/>
    <col min="12057" max="12057" width="15" style="65" bestFit="1" customWidth="1"/>
    <col min="12058" max="12058" width="12.140625" style="65" bestFit="1" customWidth="1"/>
    <col min="12059" max="12059" width="13.28515625" style="65" bestFit="1" customWidth="1"/>
    <col min="12060" max="12061" width="12.140625" style="65" bestFit="1" customWidth="1"/>
    <col min="12062" max="12062" width="11.7109375" style="65" bestFit="1" customWidth="1"/>
    <col min="12063" max="12063" width="16" style="65" bestFit="1" customWidth="1"/>
    <col min="12064" max="12064" width="12.140625" style="65" bestFit="1" customWidth="1"/>
    <col min="12065" max="12065" width="13.28515625" style="65" bestFit="1" customWidth="1"/>
    <col min="12066" max="12067" width="12.140625" style="65" bestFit="1" customWidth="1"/>
    <col min="12068" max="12068" width="11.7109375" style="65" bestFit="1" customWidth="1"/>
    <col min="12069" max="12069" width="11" style="65" bestFit="1" customWidth="1"/>
    <col min="12070" max="12071" width="12.140625" style="65" bestFit="1" customWidth="1"/>
    <col min="12072" max="12072" width="11.7109375" style="65" bestFit="1" customWidth="1"/>
    <col min="12073" max="12073" width="11" style="65" bestFit="1" customWidth="1"/>
    <col min="12074" max="12075" width="12.140625" style="65" bestFit="1" customWidth="1"/>
    <col min="12076" max="12076" width="11.7109375" style="65" bestFit="1" customWidth="1"/>
    <col min="12077" max="12077" width="11" style="65" bestFit="1" customWidth="1"/>
    <col min="12078" max="12079" width="12.140625" style="65" bestFit="1" customWidth="1"/>
    <col min="12080" max="12080" width="11.7109375" style="65" bestFit="1" customWidth="1"/>
    <col min="12081" max="12081" width="11" style="65" bestFit="1" customWidth="1"/>
    <col min="12082" max="12083" width="12.140625" style="65" bestFit="1" customWidth="1"/>
    <col min="12084" max="12084" width="11.7109375" style="65" bestFit="1" customWidth="1"/>
    <col min="12085" max="12085" width="11" style="65" bestFit="1" customWidth="1"/>
    <col min="12086" max="12087" width="12.140625" style="65" bestFit="1" customWidth="1"/>
    <col min="12088" max="12088" width="11.7109375" style="65" bestFit="1" customWidth="1"/>
    <col min="12089" max="12089" width="11" style="65" bestFit="1" customWidth="1"/>
    <col min="12090" max="12091" width="12.140625" style="65" bestFit="1" customWidth="1"/>
    <col min="12092" max="12092" width="11.7109375" style="65" bestFit="1" customWidth="1"/>
    <col min="12093" max="12093" width="11" style="65" bestFit="1" customWidth="1"/>
    <col min="12094" max="12094" width="7.28515625" style="65"/>
    <col min="12095" max="12096" width="12.140625" style="65" bestFit="1" customWidth="1"/>
    <col min="12097" max="12097" width="11.7109375" style="65" bestFit="1" customWidth="1"/>
    <col min="12098" max="12098" width="11" style="65" bestFit="1" customWidth="1"/>
    <col min="12099" max="12102" width="7.28515625" style="65"/>
    <col min="12103" max="12103" width="8.28515625" style="65" bestFit="1" customWidth="1"/>
    <col min="12104" max="12288" width="7.28515625" style="65"/>
    <col min="12289" max="12289" width="5.7109375" style="65" bestFit="1" customWidth="1"/>
    <col min="12290" max="12291" width="12.5703125" style="65" bestFit="1" customWidth="1"/>
    <col min="12292" max="12292" width="7" style="65" bestFit="1" customWidth="1"/>
    <col min="12293" max="12293" width="8.5703125" style="65" bestFit="1" customWidth="1"/>
    <col min="12294" max="12294" width="7" style="65" bestFit="1" customWidth="1"/>
    <col min="12295" max="12295" width="37.42578125" style="65" bestFit="1" customWidth="1"/>
    <col min="12296" max="12296" width="15.5703125" style="65" bestFit="1" customWidth="1"/>
    <col min="12297" max="12297" width="11.5703125" style="65" bestFit="1" customWidth="1"/>
    <col min="12298" max="12298" width="12.42578125" style="65" customWidth="1"/>
    <col min="12299" max="12299" width="12.140625" style="65" bestFit="1" customWidth="1"/>
    <col min="12300" max="12300" width="11.7109375" style="65" bestFit="1" customWidth="1"/>
    <col min="12301" max="12301" width="14.85546875" style="65" bestFit="1" customWidth="1"/>
    <col min="12302" max="12302" width="12.140625" style="65" bestFit="1" customWidth="1"/>
    <col min="12303" max="12303" width="13.28515625" style="65" bestFit="1" customWidth="1"/>
    <col min="12304" max="12305" width="12.140625" style="65" bestFit="1" customWidth="1"/>
    <col min="12306" max="12306" width="11.7109375" style="65" bestFit="1" customWidth="1"/>
    <col min="12307" max="12307" width="14.85546875" style="65" bestFit="1" customWidth="1"/>
    <col min="12308" max="12308" width="12.140625" style="65" bestFit="1" customWidth="1"/>
    <col min="12309" max="12309" width="13.28515625" style="65" bestFit="1" customWidth="1"/>
    <col min="12310" max="12310" width="12.42578125" style="65" bestFit="1" customWidth="1"/>
    <col min="12311" max="12311" width="12.140625" style="65" bestFit="1" customWidth="1"/>
    <col min="12312" max="12312" width="11.7109375" style="65" bestFit="1" customWidth="1"/>
    <col min="12313" max="12313" width="15" style="65" bestFit="1" customWidth="1"/>
    <col min="12314" max="12314" width="12.140625" style="65" bestFit="1" customWidth="1"/>
    <col min="12315" max="12315" width="13.28515625" style="65" bestFit="1" customWidth="1"/>
    <col min="12316" max="12317" width="12.140625" style="65" bestFit="1" customWidth="1"/>
    <col min="12318" max="12318" width="11.7109375" style="65" bestFit="1" customWidth="1"/>
    <col min="12319" max="12319" width="16" style="65" bestFit="1" customWidth="1"/>
    <col min="12320" max="12320" width="12.140625" style="65" bestFit="1" customWidth="1"/>
    <col min="12321" max="12321" width="13.28515625" style="65" bestFit="1" customWidth="1"/>
    <col min="12322" max="12323" width="12.140625" style="65" bestFit="1" customWidth="1"/>
    <col min="12324" max="12324" width="11.7109375" style="65" bestFit="1" customWidth="1"/>
    <col min="12325" max="12325" width="11" style="65" bestFit="1" customWidth="1"/>
    <col min="12326" max="12327" width="12.140625" style="65" bestFit="1" customWidth="1"/>
    <col min="12328" max="12328" width="11.7109375" style="65" bestFit="1" customWidth="1"/>
    <col min="12329" max="12329" width="11" style="65" bestFit="1" customWidth="1"/>
    <col min="12330" max="12331" width="12.140625" style="65" bestFit="1" customWidth="1"/>
    <col min="12332" max="12332" width="11.7109375" style="65" bestFit="1" customWidth="1"/>
    <col min="12333" max="12333" width="11" style="65" bestFit="1" customWidth="1"/>
    <col min="12334" max="12335" width="12.140625" style="65" bestFit="1" customWidth="1"/>
    <col min="12336" max="12336" width="11.7109375" style="65" bestFit="1" customWidth="1"/>
    <col min="12337" max="12337" width="11" style="65" bestFit="1" customWidth="1"/>
    <col min="12338" max="12339" width="12.140625" style="65" bestFit="1" customWidth="1"/>
    <col min="12340" max="12340" width="11.7109375" style="65" bestFit="1" customWidth="1"/>
    <col min="12341" max="12341" width="11" style="65" bestFit="1" customWidth="1"/>
    <col min="12342" max="12343" width="12.140625" style="65" bestFit="1" customWidth="1"/>
    <col min="12344" max="12344" width="11.7109375" style="65" bestFit="1" customWidth="1"/>
    <col min="12345" max="12345" width="11" style="65" bestFit="1" customWidth="1"/>
    <col min="12346" max="12347" width="12.140625" style="65" bestFit="1" customWidth="1"/>
    <col min="12348" max="12348" width="11.7109375" style="65" bestFit="1" customWidth="1"/>
    <col min="12349" max="12349" width="11" style="65" bestFit="1" customWidth="1"/>
    <col min="12350" max="12350" width="7.28515625" style="65"/>
    <col min="12351" max="12352" width="12.140625" style="65" bestFit="1" customWidth="1"/>
    <col min="12353" max="12353" width="11.7109375" style="65" bestFit="1" customWidth="1"/>
    <col min="12354" max="12354" width="11" style="65" bestFit="1" customWidth="1"/>
    <col min="12355" max="12358" width="7.28515625" style="65"/>
    <col min="12359" max="12359" width="8.28515625" style="65" bestFit="1" customWidth="1"/>
    <col min="12360" max="12544" width="7.28515625" style="65"/>
    <col min="12545" max="12545" width="5.7109375" style="65" bestFit="1" customWidth="1"/>
    <col min="12546" max="12547" width="12.5703125" style="65" bestFit="1" customWidth="1"/>
    <col min="12548" max="12548" width="7" style="65" bestFit="1" customWidth="1"/>
    <col min="12549" max="12549" width="8.5703125" style="65" bestFit="1" customWidth="1"/>
    <col min="12550" max="12550" width="7" style="65" bestFit="1" customWidth="1"/>
    <col min="12551" max="12551" width="37.42578125" style="65" bestFit="1" customWidth="1"/>
    <col min="12552" max="12552" width="15.5703125" style="65" bestFit="1" customWidth="1"/>
    <col min="12553" max="12553" width="11.5703125" style="65" bestFit="1" customWidth="1"/>
    <col min="12554" max="12554" width="12.42578125" style="65" customWidth="1"/>
    <col min="12555" max="12555" width="12.140625" style="65" bestFit="1" customWidth="1"/>
    <col min="12556" max="12556" width="11.7109375" style="65" bestFit="1" customWidth="1"/>
    <col min="12557" max="12557" width="14.85546875" style="65" bestFit="1" customWidth="1"/>
    <col min="12558" max="12558" width="12.140625" style="65" bestFit="1" customWidth="1"/>
    <col min="12559" max="12559" width="13.28515625" style="65" bestFit="1" customWidth="1"/>
    <col min="12560" max="12561" width="12.140625" style="65" bestFit="1" customWidth="1"/>
    <col min="12562" max="12562" width="11.7109375" style="65" bestFit="1" customWidth="1"/>
    <col min="12563" max="12563" width="14.85546875" style="65" bestFit="1" customWidth="1"/>
    <col min="12564" max="12564" width="12.140625" style="65" bestFit="1" customWidth="1"/>
    <col min="12565" max="12565" width="13.28515625" style="65" bestFit="1" customWidth="1"/>
    <col min="12566" max="12566" width="12.42578125" style="65" bestFit="1" customWidth="1"/>
    <col min="12567" max="12567" width="12.140625" style="65" bestFit="1" customWidth="1"/>
    <col min="12568" max="12568" width="11.7109375" style="65" bestFit="1" customWidth="1"/>
    <col min="12569" max="12569" width="15" style="65" bestFit="1" customWidth="1"/>
    <col min="12570" max="12570" width="12.140625" style="65" bestFit="1" customWidth="1"/>
    <col min="12571" max="12571" width="13.28515625" style="65" bestFit="1" customWidth="1"/>
    <col min="12572" max="12573" width="12.140625" style="65" bestFit="1" customWidth="1"/>
    <col min="12574" max="12574" width="11.7109375" style="65" bestFit="1" customWidth="1"/>
    <col min="12575" max="12575" width="16" style="65" bestFit="1" customWidth="1"/>
    <col min="12576" max="12576" width="12.140625" style="65" bestFit="1" customWidth="1"/>
    <col min="12577" max="12577" width="13.28515625" style="65" bestFit="1" customWidth="1"/>
    <col min="12578" max="12579" width="12.140625" style="65" bestFit="1" customWidth="1"/>
    <col min="12580" max="12580" width="11.7109375" style="65" bestFit="1" customWidth="1"/>
    <col min="12581" max="12581" width="11" style="65" bestFit="1" customWidth="1"/>
    <col min="12582" max="12583" width="12.140625" style="65" bestFit="1" customWidth="1"/>
    <col min="12584" max="12584" width="11.7109375" style="65" bestFit="1" customWidth="1"/>
    <col min="12585" max="12585" width="11" style="65" bestFit="1" customWidth="1"/>
    <col min="12586" max="12587" width="12.140625" style="65" bestFit="1" customWidth="1"/>
    <col min="12588" max="12588" width="11.7109375" style="65" bestFit="1" customWidth="1"/>
    <col min="12589" max="12589" width="11" style="65" bestFit="1" customWidth="1"/>
    <col min="12590" max="12591" width="12.140625" style="65" bestFit="1" customWidth="1"/>
    <col min="12592" max="12592" width="11.7109375" style="65" bestFit="1" customWidth="1"/>
    <col min="12593" max="12593" width="11" style="65" bestFit="1" customWidth="1"/>
    <col min="12594" max="12595" width="12.140625" style="65" bestFit="1" customWidth="1"/>
    <col min="12596" max="12596" width="11.7109375" style="65" bestFit="1" customWidth="1"/>
    <col min="12597" max="12597" width="11" style="65" bestFit="1" customWidth="1"/>
    <col min="12598" max="12599" width="12.140625" style="65" bestFit="1" customWidth="1"/>
    <col min="12600" max="12600" width="11.7109375" style="65" bestFit="1" customWidth="1"/>
    <col min="12601" max="12601" width="11" style="65" bestFit="1" customWidth="1"/>
    <col min="12602" max="12603" width="12.140625" style="65" bestFit="1" customWidth="1"/>
    <col min="12604" max="12604" width="11.7109375" style="65" bestFit="1" customWidth="1"/>
    <col min="12605" max="12605" width="11" style="65" bestFit="1" customWidth="1"/>
    <col min="12606" max="12606" width="7.28515625" style="65"/>
    <col min="12607" max="12608" width="12.140625" style="65" bestFit="1" customWidth="1"/>
    <col min="12609" max="12609" width="11.7109375" style="65" bestFit="1" customWidth="1"/>
    <col min="12610" max="12610" width="11" style="65" bestFit="1" customWidth="1"/>
    <col min="12611" max="12614" width="7.28515625" style="65"/>
    <col min="12615" max="12615" width="8.28515625" style="65" bestFit="1" customWidth="1"/>
    <col min="12616" max="12800" width="7.28515625" style="65"/>
    <col min="12801" max="12801" width="5.7109375" style="65" bestFit="1" customWidth="1"/>
    <col min="12802" max="12803" width="12.5703125" style="65" bestFit="1" customWidth="1"/>
    <col min="12804" max="12804" width="7" style="65" bestFit="1" customWidth="1"/>
    <col min="12805" max="12805" width="8.5703125" style="65" bestFit="1" customWidth="1"/>
    <col min="12806" max="12806" width="7" style="65" bestFit="1" customWidth="1"/>
    <col min="12807" max="12807" width="37.42578125" style="65" bestFit="1" customWidth="1"/>
    <col min="12808" max="12808" width="15.5703125" style="65" bestFit="1" customWidth="1"/>
    <col min="12809" max="12809" width="11.5703125" style="65" bestFit="1" customWidth="1"/>
    <col min="12810" max="12810" width="12.42578125" style="65" customWidth="1"/>
    <col min="12811" max="12811" width="12.140625" style="65" bestFit="1" customWidth="1"/>
    <col min="12812" max="12812" width="11.7109375" style="65" bestFit="1" customWidth="1"/>
    <col min="12813" max="12813" width="14.85546875" style="65" bestFit="1" customWidth="1"/>
    <col min="12814" max="12814" width="12.140625" style="65" bestFit="1" customWidth="1"/>
    <col min="12815" max="12815" width="13.28515625" style="65" bestFit="1" customWidth="1"/>
    <col min="12816" max="12817" width="12.140625" style="65" bestFit="1" customWidth="1"/>
    <col min="12818" max="12818" width="11.7109375" style="65" bestFit="1" customWidth="1"/>
    <col min="12819" max="12819" width="14.85546875" style="65" bestFit="1" customWidth="1"/>
    <col min="12820" max="12820" width="12.140625" style="65" bestFit="1" customWidth="1"/>
    <col min="12821" max="12821" width="13.28515625" style="65" bestFit="1" customWidth="1"/>
    <col min="12822" max="12822" width="12.42578125" style="65" bestFit="1" customWidth="1"/>
    <col min="12823" max="12823" width="12.140625" style="65" bestFit="1" customWidth="1"/>
    <col min="12824" max="12824" width="11.7109375" style="65" bestFit="1" customWidth="1"/>
    <col min="12825" max="12825" width="15" style="65" bestFit="1" customWidth="1"/>
    <col min="12826" max="12826" width="12.140625" style="65" bestFit="1" customWidth="1"/>
    <col min="12827" max="12827" width="13.28515625" style="65" bestFit="1" customWidth="1"/>
    <col min="12828" max="12829" width="12.140625" style="65" bestFit="1" customWidth="1"/>
    <col min="12830" max="12830" width="11.7109375" style="65" bestFit="1" customWidth="1"/>
    <col min="12831" max="12831" width="16" style="65" bestFit="1" customWidth="1"/>
    <col min="12832" max="12832" width="12.140625" style="65" bestFit="1" customWidth="1"/>
    <col min="12833" max="12833" width="13.28515625" style="65" bestFit="1" customWidth="1"/>
    <col min="12834" max="12835" width="12.140625" style="65" bestFit="1" customWidth="1"/>
    <col min="12836" max="12836" width="11.7109375" style="65" bestFit="1" customWidth="1"/>
    <col min="12837" max="12837" width="11" style="65" bestFit="1" customWidth="1"/>
    <col min="12838" max="12839" width="12.140625" style="65" bestFit="1" customWidth="1"/>
    <col min="12840" max="12840" width="11.7109375" style="65" bestFit="1" customWidth="1"/>
    <col min="12841" max="12841" width="11" style="65" bestFit="1" customWidth="1"/>
    <col min="12842" max="12843" width="12.140625" style="65" bestFit="1" customWidth="1"/>
    <col min="12844" max="12844" width="11.7109375" style="65" bestFit="1" customWidth="1"/>
    <col min="12845" max="12845" width="11" style="65" bestFit="1" customWidth="1"/>
    <col min="12846" max="12847" width="12.140625" style="65" bestFit="1" customWidth="1"/>
    <col min="12848" max="12848" width="11.7109375" style="65" bestFit="1" customWidth="1"/>
    <col min="12849" max="12849" width="11" style="65" bestFit="1" customWidth="1"/>
    <col min="12850" max="12851" width="12.140625" style="65" bestFit="1" customWidth="1"/>
    <col min="12852" max="12852" width="11.7109375" style="65" bestFit="1" customWidth="1"/>
    <col min="12853" max="12853" width="11" style="65" bestFit="1" customWidth="1"/>
    <col min="12854" max="12855" width="12.140625" style="65" bestFit="1" customWidth="1"/>
    <col min="12856" max="12856" width="11.7109375" style="65" bestFit="1" customWidth="1"/>
    <col min="12857" max="12857" width="11" style="65" bestFit="1" customWidth="1"/>
    <col min="12858" max="12859" width="12.140625" style="65" bestFit="1" customWidth="1"/>
    <col min="12860" max="12860" width="11.7109375" style="65" bestFit="1" customWidth="1"/>
    <col min="12861" max="12861" width="11" style="65" bestFit="1" customWidth="1"/>
    <col min="12862" max="12862" width="7.28515625" style="65"/>
    <col min="12863" max="12864" width="12.140625" style="65" bestFit="1" customWidth="1"/>
    <col min="12865" max="12865" width="11.7109375" style="65" bestFit="1" customWidth="1"/>
    <col min="12866" max="12866" width="11" style="65" bestFit="1" customWidth="1"/>
    <col min="12867" max="12870" width="7.28515625" style="65"/>
    <col min="12871" max="12871" width="8.28515625" style="65" bestFit="1" customWidth="1"/>
    <col min="12872" max="13056" width="7.28515625" style="65"/>
    <col min="13057" max="13057" width="5.7109375" style="65" bestFit="1" customWidth="1"/>
    <col min="13058" max="13059" width="12.5703125" style="65" bestFit="1" customWidth="1"/>
    <col min="13060" max="13060" width="7" style="65" bestFit="1" customWidth="1"/>
    <col min="13061" max="13061" width="8.5703125" style="65" bestFit="1" customWidth="1"/>
    <col min="13062" max="13062" width="7" style="65" bestFit="1" customWidth="1"/>
    <col min="13063" max="13063" width="37.42578125" style="65" bestFit="1" customWidth="1"/>
    <col min="13064" max="13064" width="15.5703125" style="65" bestFit="1" customWidth="1"/>
    <col min="13065" max="13065" width="11.5703125" style="65" bestFit="1" customWidth="1"/>
    <col min="13066" max="13066" width="12.42578125" style="65" customWidth="1"/>
    <col min="13067" max="13067" width="12.140625" style="65" bestFit="1" customWidth="1"/>
    <col min="13068" max="13068" width="11.7109375" style="65" bestFit="1" customWidth="1"/>
    <col min="13069" max="13069" width="14.85546875" style="65" bestFit="1" customWidth="1"/>
    <col min="13070" max="13070" width="12.140625" style="65" bestFit="1" customWidth="1"/>
    <col min="13071" max="13071" width="13.28515625" style="65" bestFit="1" customWidth="1"/>
    <col min="13072" max="13073" width="12.140625" style="65" bestFit="1" customWidth="1"/>
    <col min="13074" max="13074" width="11.7109375" style="65" bestFit="1" customWidth="1"/>
    <col min="13075" max="13075" width="14.85546875" style="65" bestFit="1" customWidth="1"/>
    <col min="13076" max="13076" width="12.140625" style="65" bestFit="1" customWidth="1"/>
    <col min="13077" max="13077" width="13.28515625" style="65" bestFit="1" customWidth="1"/>
    <col min="13078" max="13078" width="12.42578125" style="65" bestFit="1" customWidth="1"/>
    <col min="13079" max="13079" width="12.140625" style="65" bestFit="1" customWidth="1"/>
    <col min="13080" max="13080" width="11.7109375" style="65" bestFit="1" customWidth="1"/>
    <col min="13081" max="13081" width="15" style="65" bestFit="1" customWidth="1"/>
    <col min="13082" max="13082" width="12.140625" style="65" bestFit="1" customWidth="1"/>
    <col min="13083" max="13083" width="13.28515625" style="65" bestFit="1" customWidth="1"/>
    <col min="13084" max="13085" width="12.140625" style="65" bestFit="1" customWidth="1"/>
    <col min="13086" max="13086" width="11.7109375" style="65" bestFit="1" customWidth="1"/>
    <col min="13087" max="13087" width="16" style="65" bestFit="1" customWidth="1"/>
    <col min="13088" max="13088" width="12.140625" style="65" bestFit="1" customWidth="1"/>
    <col min="13089" max="13089" width="13.28515625" style="65" bestFit="1" customWidth="1"/>
    <col min="13090" max="13091" width="12.140625" style="65" bestFit="1" customWidth="1"/>
    <col min="13092" max="13092" width="11.7109375" style="65" bestFit="1" customWidth="1"/>
    <col min="13093" max="13093" width="11" style="65" bestFit="1" customWidth="1"/>
    <col min="13094" max="13095" width="12.140625" style="65" bestFit="1" customWidth="1"/>
    <col min="13096" max="13096" width="11.7109375" style="65" bestFit="1" customWidth="1"/>
    <col min="13097" max="13097" width="11" style="65" bestFit="1" customWidth="1"/>
    <col min="13098" max="13099" width="12.140625" style="65" bestFit="1" customWidth="1"/>
    <col min="13100" max="13100" width="11.7109375" style="65" bestFit="1" customWidth="1"/>
    <col min="13101" max="13101" width="11" style="65" bestFit="1" customWidth="1"/>
    <col min="13102" max="13103" width="12.140625" style="65" bestFit="1" customWidth="1"/>
    <col min="13104" max="13104" width="11.7109375" style="65" bestFit="1" customWidth="1"/>
    <col min="13105" max="13105" width="11" style="65" bestFit="1" customWidth="1"/>
    <col min="13106" max="13107" width="12.140625" style="65" bestFit="1" customWidth="1"/>
    <col min="13108" max="13108" width="11.7109375" style="65" bestFit="1" customWidth="1"/>
    <col min="13109" max="13109" width="11" style="65" bestFit="1" customWidth="1"/>
    <col min="13110" max="13111" width="12.140625" style="65" bestFit="1" customWidth="1"/>
    <col min="13112" max="13112" width="11.7109375" style="65" bestFit="1" customWidth="1"/>
    <col min="13113" max="13113" width="11" style="65" bestFit="1" customWidth="1"/>
    <col min="13114" max="13115" width="12.140625" style="65" bestFit="1" customWidth="1"/>
    <col min="13116" max="13116" width="11.7109375" style="65" bestFit="1" customWidth="1"/>
    <col min="13117" max="13117" width="11" style="65" bestFit="1" customWidth="1"/>
    <col min="13118" max="13118" width="7.28515625" style="65"/>
    <col min="13119" max="13120" width="12.140625" style="65" bestFit="1" customWidth="1"/>
    <col min="13121" max="13121" width="11.7109375" style="65" bestFit="1" customWidth="1"/>
    <col min="13122" max="13122" width="11" style="65" bestFit="1" customWidth="1"/>
    <col min="13123" max="13126" width="7.28515625" style="65"/>
    <col min="13127" max="13127" width="8.28515625" style="65" bestFit="1" customWidth="1"/>
    <col min="13128" max="13312" width="7.28515625" style="65"/>
    <col min="13313" max="13313" width="5.7109375" style="65" bestFit="1" customWidth="1"/>
    <col min="13314" max="13315" width="12.5703125" style="65" bestFit="1" customWidth="1"/>
    <col min="13316" max="13316" width="7" style="65" bestFit="1" customWidth="1"/>
    <col min="13317" max="13317" width="8.5703125" style="65" bestFit="1" customWidth="1"/>
    <col min="13318" max="13318" width="7" style="65" bestFit="1" customWidth="1"/>
    <col min="13319" max="13319" width="37.42578125" style="65" bestFit="1" customWidth="1"/>
    <col min="13320" max="13320" width="15.5703125" style="65" bestFit="1" customWidth="1"/>
    <col min="13321" max="13321" width="11.5703125" style="65" bestFit="1" customWidth="1"/>
    <col min="13322" max="13322" width="12.42578125" style="65" customWidth="1"/>
    <col min="13323" max="13323" width="12.140625" style="65" bestFit="1" customWidth="1"/>
    <col min="13324" max="13324" width="11.7109375" style="65" bestFit="1" customWidth="1"/>
    <col min="13325" max="13325" width="14.85546875" style="65" bestFit="1" customWidth="1"/>
    <col min="13326" max="13326" width="12.140625" style="65" bestFit="1" customWidth="1"/>
    <col min="13327" max="13327" width="13.28515625" style="65" bestFit="1" customWidth="1"/>
    <col min="13328" max="13329" width="12.140625" style="65" bestFit="1" customWidth="1"/>
    <col min="13330" max="13330" width="11.7109375" style="65" bestFit="1" customWidth="1"/>
    <col min="13331" max="13331" width="14.85546875" style="65" bestFit="1" customWidth="1"/>
    <col min="13332" max="13332" width="12.140625" style="65" bestFit="1" customWidth="1"/>
    <col min="13333" max="13333" width="13.28515625" style="65" bestFit="1" customWidth="1"/>
    <col min="13334" max="13334" width="12.42578125" style="65" bestFit="1" customWidth="1"/>
    <col min="13335" max="13335" width="12.140625" style="65" bestFit="1" customWidth="1"/>
    <col min="13336" max="13336" width="11.7109375" style="65" bestFit="1" customWidth="1"/>
    <col min="13337" max="13337" width="15" style="65" bestFit="1" customWidth="1"/>
    <col min="13338" max="13338" width="12.140625" style="65" bestFit="1" customWidth="1"/>
    <col min="13339" max="13339" width="13.28515625" style="65" bestFit="1" customWidth="1"/>
    <col min="13340" max="13341" width="12.140625" style="65" bestFit="1" customWidth="1"/>
    <col min="13342" max="13342" width="11.7109375" style="65" bestFit="1" customWidth="1"/>
    <col min="13343" max="13343" width="16" style="65" bestFit="1" customWidth="1"/>
    <col min="13344" max="13344" width="12.140625" style="65" bestFit="1" customWidth="1"/>
    <col min="13345" max="13345" width="13.28515625" style="65" bestFit="1" customWidth="1"/>
    <col min="13346" max="13347" width="12.140625" style="65" bestFit="1" customWidth="1"/>
    <col min="13348" max="13348" width="11.7109375" style="65" bestFit="1" customWidth="1"/>
    <col min="13349" max="13349" width="11" style="65" bestFit="1" customWidth="1"/>
    <col min="13350" max="13351" width="12.140625" style="65" bestFit="1" customWidth="1"/>
    <col min="13352" max="13352" width="11.7109375" style="65" bestFit="1" customWidth="1"/>
    <col min="13353" max="13353" width="11" style="65" bestFit="1" customWidth="1"/>
    <col min="13354" max="13355" width="12.140625" style="65" bestFit="1" customWidth="1"/>
    <col min="13356" max="13356" width="11.7109375" style="65" bestFit="1" customWidth="1"/>
    <col min="13357" max="13357" width="11" style="65" bestFit="1" customWidth="1"/>
    <col min="13358" max="13359" width="12.140625" style="65" bestFit="1" customWidth="1"/>
    <col min="13360" max="13360" width="11.7109375" style="65" bestFit="1" customWidth="1"/>
    <col min="13361" max="13361" width="11" style="65" bestFit="1" customWidth="1"/>
    <col min="13362" max="13363" width="12.140625" style="65" bestFit="1" customWidth="1"/>
    <col min="13364" max="13364" width="11.7109375" style="65" bestFit="1" customWidth="1"/>
    <col min="13365" max="13365" width="11" style="65" bestFit="1" customWidth="1"/>
    <col min="13366" max="13367" width="12.140625" style="65" bestFit="1" customWidth="1"/>
    <col min="13368" max="13368" width="11.7109375" style="65" bestFit="1" customWidth="1"/>
    <col min="13369" max="13369" width="11" style="65" bestFit="1" customWidth="1"/>
    <col min="13370" max="13371" width="12.140625" style="65" bestFit="1" customWidth="1"/>
    <col min="13372" max="13372" width="11.7109375" style="65" bestFit="1" customWidth="1"/>
    <col min="13373" max="13373" width="11" style="65" bestFit="1" customWidth="1"/>
    <col min="13374" max="13374" width="7.28515625" style="65"/>
    <col min="13375" max="13376" width="12.140625" style="65" bestFit="1" customWidth="1"/>
    <col min="13377" max="13377" width="11.7109375" style="65" bestFit="1" customWidth="1"/>
    <col min="13378" max="13378" width="11" style="65" bestFit="1" customWidth="1"/>
    <col min="13379" max="13382" width="7.28515625" style="65"/>
    <col min="13383" max="13383" width="8.28515625" style="65" bestFit="1" customWidth="1"/>
    <col min="13384" max="13568" width="7.28515625" style="65"/>
    <col min="13569" max="13569" width="5.7109375" style="65" bestFit="1" customWidth="1"/>
    <col min="13570" max="13571" width="12.5703125" style="65" bestFit="1" customWidth="1"/>
    <col min="13572" max="13572" width="7" style="65" bestFit="1" customWidth="1"/>
    <col min="13573" max="13573" width="8.5703125" style="65" bestFit="1" customWidth="1"/>
    <col min="13574" max="13574" width="7" style="65" bestFit="1" customWidth="1"/>
    <col min="13575" max="13575" width="37.42578125" style="65" bestFit="1" customWidth="1"/>
    <col min="13576" max="13576" width="15.5703125" style="65" bestFit="1" customWidth="1"/>
    <col min="13577" max="13577" width="11.5703125" style="65" bestFit="1" customWidth="1"/>
    <col min="13578" max="13578" width="12.42578125" style="65" customWidth="1"/>
    <col min="13579" max="13579" width="12.140625" style="65" bestFit="1" customWidth="1"/>
    <col min="13580" max="13580" width="11.7109375" style="65" bestFit="1" customWidth="1"/>
    <col min="13581" max="13581" width="14.85546875" style="65" bestFit="1" customWidth="1"/>
    <col min="13582" max="13582" width="12.140625" style="65" bestFit="1" customWidth="1"/>
    <col min="13583" max="13583" width="13.28515625" style="65" bestFit="1" customWidth="1"/>
    <col min="13584" max="13585" width="12.140625" style="65" bestFit="1" customWidth="1"/>
    <col min="13586" max="13586" width="11.7109375" style="65" bestFit="1" customWidth="1"/>
    <col min="13587" max="13587" width="14.85546875" style="65" bestFit="1" customWidth="1"/>
    <col min="13588" max="13588" width="12.140625" style="65" bestFit="1" customWidth="1"/>
    <col min="13589" max="13589" width="13.28515625" style="65" bestFit="1" customWidth="1"/>
    <col min="13590" max="13590" width="12.42578125" style="65" bestFit="1" customWidth="1"/>
    <col min="13591" max="13591" width="12.140625" style="65" bestFit="1" customWidth="1"/>
    <col min="13592" max="13592" width="11.7109375" style="65" bestFit="1" customWidth="1"/>
    <col min="13593" max="13593" width="15" style="65" bestFit="1" customWidth="1"/>
    <col min="13594" max="13594" width="12.140625" style="65" bestFit="1" customWidth="1"/>
    <col min="13595" max="13595" width="13.28515625" style="65" bestFit="1" customWidth="1"/>
    <col min="13596" max="13597" width="12.140625" style="65" bestFit="1" customWidth="1"/>
    <col min="13598" max="13598" width="11.7109375" style="65" bestFit="1" customWidth="1"/>
    <col min="13599" max="13599" width="16" style="65" bestFit="1" customWidth="1"/>
    <col min="13600" max="13600" width="12.140625" style="65" bestFit="1" customWidth="1"/>
    <col min="13601" max="13601" width="13.28515625" style="65" bestFit="1" customWidth="1"/>
    <col min="13602" max="13603" width="12.140625" style="65" bestFit="1" customWidth="1"/>
    <col min="13604" max="13604" width="11.7109375" style="65" bestFit="1" customWidth="1"/>
    <col min="13605" max="13605" width="11" style="65" bestFit="1" customWidth="1"/>
    <col min="13606" max="13607" width="12.140625" style="65" bestFit="1" customWidth="1"/>
    <col min="13608" max="13608" width="11.7109375" style="65" bestFit="1" customWidth="1"/>
    <col min="13609" max="13609" width="11" style="65" bestFit="1" customWidth="1"/>
    <col min="13610" max="13611" width="12.140625" style="65" bestFit="1" customWidth="1"/>
    <col min="13612" max="13612" width="11.7109375" style="65" bestFit="1" customWidth="1"/>
    <col min="13613" max="13613" width="11" style="65" bestFit="1" customWidth="1"/>
    <col min="13614" max="13615" width="12.140625" style="65" bestFit="1" customWidth="1"/>
    <col min="13616" max="13616" width="11.7109375" style="65" bestFit="1" customWidth="1"/>
    <col min="13617" max="13617" width="11" style="65" bestFit="1" customWidth="1"/>
    <col min="13618" max="13619" width="12.140625" style="65" bestFit="1" customWidth="1"/>
    <col min="13620" max="13620" width="11.7109375" style="65" bestFit="1" customWidth="1"/>
    <col min="13621" max="13621" width="11" style="65" bestFit="1" customWidth="1"/>
    <col min="13622" max="13623" width="12.140625" style="65" bestFit="1" customWidth="1"/>
    <col min="13624" max="13624" width="11.7109375" style="65" bestFit="1" customWidth="1"/>
    <col min="13625" max="13625" width="11" style="65" bestFit="1" customWidth="1"/>
    <col min="13626" max="13627" width="12.140625" style="65" bestFit="1" customWidth="1"/>
    <col min="13628" max="13628" width="11.7109375" style="65" bestFit="1" customWidth="1"/>
    <col min="13629" max="13629" width="11" style="65" bestFit="1" customWidth="1"/>
    <col min="13630" max="13630" width="7.28515625" style="65"/>
    <col min="13631" max="13632" width="12.140625" style="65" bestFit="1" customWidth="1"/>
    <col min="13633" max="13633" width="11.7109375" style="65" bestFit="1" customWidth="1"/>
    <col min="13634" max="13634" width="11" style="65" bestFit="1" customWidth="1"/>
    <col min="13635" max="13638" width="7.28515625" style="65"/>
    <col min="13639" max="13639" width="8.28515625" style="65" bestFit="1" customWidth="1"/>
    <col min="13640" max="13824" width="7.28515625" style="65"/>
    <col min="13825" max="13825" width="5.7109375" style="65" bestFit="1" customWidth="1"/>
    <col min="13826" max="13827" width="12.5703125" style="65" bestFit="1" customWidth="1"/>
    <col min="13828" max="13828" width="7" style="65" bestFit="1" customWidth="1"/>
    <col min="13829" max="13829" width="8.5703125" style="65" bestFit="1" customWidth="1"/>
    <col min="13830" max="13830" width="7" style="65" bestFit="1" customWidth="1"/>
    <col min="13831" max="13831" width="37.42578125" style="65" bestFit="1" customWidth="1"/>
    <col min="13832" max="13832" width="15.5703125" style="65" bestFit="1" customWidth="1"/>
    <col min="13833" max="13833" width="11.5703125" style="65" bestFit="1" customWidth="1"/>
    <col min="13834" max="13834" width="12.42578125" style="65" customWidth="1"/>
    <col min="13835" max="13835" width="12.140625" style="65" bestFit="1" customWidth="1"/>
    <col min="13836" max="13836" width="11.7109375" style="65" bestFit="1" customWidth="1"/>
    <col min="13837" max="13837" width="14.85546875" style="65" bestFit="1" customWidth="1"/>
    <col min="13838" max="13838" width="12.140625" style="65" bestFit="1" customWidth="1"/>
    <col min="13839" max="13839" width="13.28515625" style="65" bestFit="1" customWidth="1"/>
    <col min="13840" max="13841" width="12.140625" style="65" bestFit="1" customWidth="1"/>
    <col min="13842" max="13842" width="11.7109375" style="65" bestFit="1" customWidth="1"/>
    <col min="13843" max="13843" width="14.85546875" style="65" bestFit="1" customWidth="1"/>
    <col min="13844" max="13844" width="12.140625" style="65" bestFit="1" customWidth="1"/>
    <col min="13845" max="13845" width="13.28515625" style="65" bestFit="1" customWidth="1"/>
    <col min="13846" max="13846" width="12.42578125" style="65" bestFit="1" customWidth="1"/>
    <col min="13847" max="13847" width="12.140625" style="65" bestFit="1" customWidth="1"/>
    <col min="13848" max="13848" width="11.7109375" style="65" bestFit="1" customWidth="1"/>
    <col min="13849" max="13849" width="15" style="65" bestFit="1" customWidth="1"/>
    <col min="13850" max="13850" width="12.140625" style="65" bestFit="1" customWidth="1"/>
    <col min="13851" max="13851" width="13.28515625" style="65" bestFit="1" customWidth="1"/>
    <col min="13852" max="13853" width="12.140625" style="65" bestFit="1" customWidth="1"/>
    <col min="13854" max="13854" width="11.7109375" style="65" bestFit="1" customWidth="1"/>
    <col min="13855" max="13855" width="16" style="65" bestFit="1" customWidth="1"/>
    <col min="13856" max="13856" width="12.140625" style="65" bestFit="1" customWidth="1"/>
    <col min="13857" max="13857" width="13.28515625" style="65" bestFit="1" customWidth="1"/>
    <col min="13858" max="13859" width="12.140625" style="65" bestFit="1" customWidth="1"/>
    <col min="13860" max="13860" width="11.7109375" style="65" bestFit="1" customWidth="1"/>
    <col min="13861" max="13861" width="11" style="65" bestFit="1" customWidth="1"/>
    <col min="13862" max="13863" width="12.140625" style="65" bestFit="1" customWidth="1"/>
    <col min="13864" max="13864" width="11.7109375" style="65" bestFit="1" customWidth="1"/>
    <col min="13865" max="13865" width="11" style="65" bestFit="1" customWidth="1"/>
    <col min="13866" max="13867" width="12.140625" style="65" bestFit="1" customWidth="1"/>
    <col min="13868" max="13868" width="11.7109375" style="65" bestFit="1" customWidth="1"/>
    <col min="13869" max="13869" width="11" style="65" bestFit="1" customWidth="1"/>
    <col min="13870" max="13871" width="12.140625" style="65" bestFit="1" customWidth="1"/>
    <col min="13872" max="13872" width="11.7109375" style="65" bestFit="1" customWidth="1"/>
    <col min="13873" max="13873" width="11" style="65" bestFit="1" customWidth="1"/>
    <col min="13874" max="13875" width="12.140625" style="65" bestFit="1" customWidth="1"/>
    <col min="13876" max="13876" width="11.7109375" style="65" bestFit="1" customWidth="1"/>
    <col min="13877" max="13877" width="11" style="65" bestFit="1" customWidth="1"/>
    <col min="13878" max="13879" width="12.140625" style="65" bestFit="1" customWidth="1"/>
    <col min="13880" max="13880" width="11.7109375" style="65" bestFit="1" customWidth="1"/>
    <col min="13881" max="13881" width="11" style="65" bestFit="1" customWidth="1"/>
    <col min="13882" max="13883" width="12.140625" style="65" bestFit="1" customWidth="1"/>
    <col min="13884" max="13884" width="11.7109375" style="65" bestFit="1" customWidth="1"/>
    <col min="13885" max="13885" width="11" style="65" bestFit="1" customWidth="1"/>
    <col min="13886" max="13886" width="7.28515625" style="65"/>
    <col min="13887" max="13888" width="12.140625" style="65" bestFit="1" customWidth="1"/>
    <col min="13889" max="13889" width="11.7109375" style="65" bestFit="1" customWidth="1"/>
    <col min="13890" max="13890" width="11" style="65" bestFit="1" customWidth="1"/>
    <col min="13891" max="13894" width="7.28515625" style="65"/>
    <col min="13895" max="13895" width="8.28515625" style="65" bestFit="1" customWidth="1"/>
    <col min="13896" max="14080" width="7.28515625" style="65"/>
    <col min="14081" max="14081" width="5.7109375" style="65" bestFit="1" customWidth="1"/>
    <col min="14082" max="14083" width="12.5703125" style="65" bestFit="1" customWidth="1"/>
    <col min="14084" max="14084" width="7" style="65" bestFit="1" customWidth="1"/>
    <col min="14085" max="14085" width="8.5703125" style="65" bestFit="1" customWidth="1"/>
    <col min="14086" max="14086" width="7" style="65" bestFit="1" customWidth="1"/>
    <col min="14087" max="14087" width="37.42578125" style="65" bestFit="1" customWidth="1"/>
    <col min="14088" max="14088" width="15.5703125" style="65" bestFit="1" customWidth="1"/>
    <col min="14089" max="14089" width="11.5703125" style="65" bestFit="1" customWidth="1"/>
    <col min="14090" max="14090" width="12.42578125" style="65" customWidth="1"/>
    <col min="14091" max="14091" width="12.140625" style="65" bestFit="1" customWidth="1"/>
    <col min="14092" max="14092" width="11.7109375" style="65" bestFit="1" customWidth="1"/>
    <col min="14093" max="14093" width="14.85546875" style="65" bestFit="1" customWidth="1"/>
    <col min="14094" max="14094" width="12.140625" style="65" bestFit="1" customWidth="1"/>
    <col min="14095" max="14095" width="13.28515625" style="65" bestFit="1" customWidth="1"/>
    <col min="14096" max="14097" width="12.140625" style="65" bestFit="1" customWidth="1"/>
    <col min="14098" max="14098" width="11.7109375" style="65" bestFit="1" customWidth="1"/>
    <col min="14099" max="14099" width="14.85546875" style="65" bestFit="1" customWidth="1"/>
    <col min="14100" max="14100" width="12.140625" style="65" bestFit="1" customWidth="1"/>
    <col min="14101" max="14101" width="13.28515625" style="65" bestFit="1" customWidth="1"/>
    <col min="14102" max="14102" width="12.42578125" style="65" bestFit="1" customWidth="1"/>
    <col min="14103" max="14103" width="12.140625" style="65" bestFit="1" customWidth="1"/>
    <col min="14104" max="14104" width="11.7109375" style="65" bestFit="1" customWidth="1"/>
    <col min="14105" max="14105" width="15" style="65" bestFit="1" customWidth="1"/>
    <col min="14106" max="14106" width="12.140625" style="65" bestFit="1" customWidth="1"/>
    <col min="14107" max="14107" width="13.28515625" style="65" bestFit="1" customWidth="1"/>
    <col min="14108" max="14109" width="12.140625" style="65" bestFit="1" customWidth="1"/>
    <col min="14110" max="14110" width="11.7109375" style="65" bestFit="1" customWidth="1"/>
    <col min="14111" max="14111" width="16" style="65" bestFit="1" customWidth="1"/>
    <col min="14112" max="14112" width="12.140625" style="65" bestFit="1" customWidth="1"/>
    <col min="14113" max="14113" width="13.28515625" style="65" bestFit="1" customWidth="1"/>
    <col min="14114" max="14115" width="12.140625" style="65" bestFit="1" customWidth="1"/>
    <col min="14116" max="14116" width="11.7109375" style="65" bestFit="1" customWidth="1"/>
    <col min="14117" max="14117" width="11" style="65" bestFit="1" customWidth="1"/>
    <col min="14118" max="14119" width="12.140625" style="65" bestFit="1" customWidth="1"/>
    <col min="14120" max="14120" width="11.7109375" style="65" bestFit="1" customWidth="1"/>
    <col min="14121" max="14121" width="11" style="65" bestFit="1" customWidth="1"/>
    <col min="14122" max="14123" width="12.140625" style="65" bestFit="1" customWidth="1"/>
    <col min="14124" max="14124" width="11.7109375" style="65" bestFit="1" customWidth="1"/>
    <col min="14125" max="14125" width="11" style="65" bestFit="1" customWidth="1"/>
    <col min="14126" max="14127" width="12.140625" style="65" bestFit="1" customWidth="1"/>
    <col min="14128" max="14128" width="11.7109375" style="65" bestFit="1" customWidth="1"/>
    <col min="14129" max="14129" width="11" style="65" bestFit="1" customWidth="1"/>
    <col min="14130" max="14131" width="12.140625" style="65" bestFit="1" customWidth="1"/>
    <col min="14132" max="14132" width="11.7109375" style="65" bestFit="1" customWidth="1"/>
    <col min="14133" max="14133" width="11" style="65" bestFit="1" customWidth="1"/>
    <col min="14134" max="14135" width="12.140625" style="65" bestFit="1" customWidth="1"/>
    <col min="14136" max="14136" width="11.7109375" style="65" bestFit="1" customWidth="1"/>
    <col min="14137" max="14137" width="11" style="65" bestFit="1" customWidth="1"/>
    <col min="14138" max="14139" width="12.140625" style="65" bestFit="1" customWidth="1"/>
    <col min="14140" max="14140" width="11.7109375" style="65" bestFit="1" customWidth="1"/>
    <col min="14141" max="14141" width="11" style="65" bestFit="1" customWidth="1"/>
    <col min="14142" max="14142" width="7.28515625" style="65"/>
    <col min="14143" max="14144" width="12.140625" style="65" bestFit="1" customWidth="1"/>
    <col min="14145" max="14145" width="11.7109375" style="65" bestFit="1" customWidth="1"/>
    <col min="14146" max="14146" width="11" style="65" bestFit="1" customWidth="1"/>
    <col min="14147" max="14150" width="7.28515625" style="65"/>
    <col min="14151" max="14151" width="8.28515625" style="65" bestFit="1" customWidth="1"/>
    <col min="14152" max="14336" width="7.28515625" style="65"/>
    <col min="14337" max="14337" width="5.7109375" style="65" bestFit="1" customWidth="1"/>
    <col min="14338" max="14339" width="12.5703125" style="65" bestFit="1" customWidth="1"/>
    <col min="14340" max="14340" width="7" style="65" bestFit="1" customWidth="1"/>
    <col min="14341" max="14341" width="8.5703125" style="65" bestFit="1" customWidth="1"/>
    <col min="14342" max="14342" width="7" style="65" bestFit="1" customWidth="1"/>
    <col min="14343" max="14343" width="37.42578125" style="65" bestFit="1" customWidth="1"/>
    <col min="14344" max="14344" width="15.5703125" style="65" bestFit="1" customWidth="1"/>
    <col min="14345" max="14345" width="11.5703125" style="65" bestFit="1" customWidth="1"/>
    <col min="14346" max="14346" width="12.42578125" style="65" customWidth="1"/>
    <col min="14347" max="14347" width="12.140625" style="65" bestFit="1" customWidth="1"/>
    <col min="14348" max="14348" width="11.7109375" style="65" bestFit="1" customWidth="1"/>
    <col min="14349" max="14349" width="14.85546875" style="65" bestFit="1" customWidth="1"/>
    <col min="14350" max="14350" width="12.140625" style="65" bestFit="1" customWidth="1"/>
    <col min="14351" max="14351" width="13.28515625" style="65" bestFit="1" customWidth="1"/>
    <col min="14352" max="14353" width="12.140625" style="65" bestFit="1" customWidth="1"/>
    <col min="14354" max="14354" width="11.7109375" style="65" bestFit="1" customWidth="1"/>
    <col min="14355" max="14355" width="14.85546875" style="65" bestFit="1" customWidth="1"/>
    <col min="14356" max="14356" width="12.140625" style="65" bestFit="1" customWidth="1"/>
    <col min="14357" max="14357" width="13.28515625" style="65" bestFit="1" customWidth="1"/>
    <col min="14358" max="14358" width="12.42578125" style="65" bestFit="1" customWidth="1"/>
    <col min="14359" max="14359" width="12.140625" style="65" bestFit="1" customWidth="1"/>
    <col min="14360" max="14360" width="11.7109375" style="65" bestFit="1" customWidth="1"/>
    <col min="14361" max="14361" width="15" style="65" bestFit="1" customWidth="1"/>
    <col min="14362" max="14362" width="12.140625" style="65" bestFit="1" customWidth="1"/>
    <col min="14363" max="14363" width="13.28515625" style="65" bestFit="1" customWidth="1"/>
    <col min="14364" max="14365" width="12.140625" style="65" bestFit="1" customWidth="1"/>
    <col min="14366" max="14366" width="11.7109375" style="65" bestFit="1" customWidth="1"/>
    <col min="14367" max="14367" width="16" style="65" bestFit="1" customWidth="1"/>
    <col min="14368" max="14368" width="12.140625" style="65" bestFit="1" customWidth="1"/>
    <col min="14369" max="14369" width="13.28515625" style="65" bestFit="1" customWidth="1"/>
    <col min="14370" max="14371" width="12.140625" style="65" bestFit="1" customWidth="1"/>
    <col min="14372" max="14372" width="11.7109375" style="65" bestFit="1" customWidth="1"/>
    <col min="14373" max="14373" width="11" style="65" bestFit="1" customWidth="1"/>
    <col min="14374" max="14375" width="12.140625" style="65" bestFit="1" customWidth="1"/>
    <col min="14376" max="14376" width="11.7109375" style="65" bestFit="1" customWidth="1"/>
    <col min="14377" max="14377" width="11" style="65" bestFit="1" customWidth="1"/>
    <col min="14378" max="14379" width="12.140625" style="65" bestFit="1" customWidth="1"/>
    <col min="14380" max="14380" width="11.7109375" style="65" bestFit="1" customWidth="1"/>
    <col min="14381" max="14381" width="11" style="65" bestFit="1" customWidth="1"/>
    <col min="14382" max="14383" width="12.140625" style="65" bestFit="1" customWidth="1"/>
    <col min="14384" max="14384" width="11.7109375" style="65" bestFit="1" customWidth="1"/>
    <col min="14385" max="14385" width="11" style="65" bestFit="1" customWidth="1"/>
    <col min="14386" max="14387" width="12.140625" style="65" bestFit="1" customWidth="1"/>
    <col min="14388" max="14388" width="11.7109375" style="65" bestFit="1" customWidth="1"/>
    <col min="14389" max="14389" width="11" style="65" bestFit="1" customWidth="1"/>
    <col min="14390" max="14391" width="12.140625" style="65" bestFit="1" customWidth="1"/>
    <col min="14392" max="14392" width="11.7109375" style="65" bestFit="1" customWidth="1"/>
    <col min="14393" max="14393" width="11" style="65" bestFit="1" customWidth="1"/>
    <col min="14394" max="14395" width="12.140625" style="65" bestFit="1" customWidth="1"/>
    <col min="14396" max="14396" width="11.7109375" style="65" bestFit="1" customWidth="1"/>
    <col min="14397" max="14397" width="11" style="65" bestFit="1" customWidth="1"/>
    <col min="14398" max="14398" width="7.28515625" style="65"/>
    <col min="14399" max="14400" width="12.140625" style="65" bestFit="1" customWidth="1"/>
    <col min="14401" max="14401" width="11.7109375" style="65" bestFit="1" customWidth="1"/>
    <col min="14402" max="14402" width="11" style="65" bestFit="1" customWidth="1"/>
    <col min="14403" max="14406" width="7.28515625" style="65"/>
    <col min="14407" max="14407" width="8.28515625" style="65" bestFit="1" customWidth="1"/>
    <col min="14408" max="14592" width="7.28515625" style="65"/>
    <col min="14593" max="14593" width="5.7109375" style="65" bestFit="1" customWidth="1"/>
    <col min="14594" max="14595" width="12.5703125" style="65" bestFit="1" customWidth="1"/>
    <col min="14596" max="14596" width="7" style="65" bestFit="1" customWidth="1"/>
    <col min="14597" max="14597" width="8.5703125" style="65" bestFit="1" customWidth="1"/>
    <col min="14598" max="14598" width="7" style="65" bestFit="1" customWidth="1"/>
    <col min="14599" max="14599" width="37.42578125" style="65" bestFit="1" customWidth="1"/>
    <col min="14600" max="14600" width="15.5703125" style="65" bestFit="1" customWidth="1"/>
    <col min="14601" max="14601" width="11.5703125" style="65" bestFit="1" customWidth="1"/>
    <col min="14602" max="14602" width="12.42578125" style="65" customWidth="1"/>
    <col min="14603" max="14603" width="12.140625" style="65" bestFit="1" customWidth="1"/>
    <col min="14604" max="14604" width="11.7109375" style="65" bestFit="1" customWidth="1"/>
    <col min="14605" max="14605" width="14.85546875" style="65" bestFit="1" customWidth="1"/>
    <col min="14606" max="14606" width="12.140625" style="65" bestFit="1" customWidth="1"/>
    <col min="14607" max="14607" width="13.28515625" style="65" bestFit="1" customWidth="1"/>
    <col min="14608" max="14609" width="12.140625" style="65" bestFit="1" customWidth="1"/>
    <col min="14610" max="14610" width="11.7109375" style="65" bestFit="1" customWidth="1"/>
    <col min="14611" max="14611" width="14.85546875" style="65" bestFit="1" customWidth="1"/>
    <col min="14612" max="14612" width="12.140625" style="65" bestFit="1" customWidth="1"/>
    <col min="14613" max="14613" width="13.28515625" style="65" bestFit="1" customWidth="1"/>
    <col min="14614" max="14614" width="12.42578125" style="65" bestFit="1" customWidth="1"/>
    <col min="14615" max="14615" width="12.140625" style="65" bestFit="1" customWidth="1"/>
    <col min="14616" max="14616" width="11.7109375" style="65" bestFit="1" customWidth="1"/>
    <col min="14617" max="14617" width="15" style="65" bestFit="1" customWidth="1"/>
    <col min="14618" max="14618" width="12.140625" style="65" bestFit="1" customWidth="1"/>
    <col min="14619" max="14619" width="13.28515625" style="65" bestFit="1" customWidth="1"/>
    <col min="14620" max="14621" width="12.140625" style="65" bestFit="1" customWidth="1"/>
    <col min="14622" max="14622" width="11.7109375" style="65" bestFit="1" customWidth="1"/>
    <col min="14623" max="14623" width="16" style="65" bestFit="1" customWidth="1"/>
    <col min="14624" max="14624" width="12.140625" style="65" bestFit="1" customWidth="1"/>
    <col min="14625" max="14625" width="13.28515625" style="65" bestFit="1" customWidth="1"/>
    <col min="14626" max="14627" width="12.140625" style="65" bestFit="1" customWidth="1"/>
    <col min="14628" max="14628" width="11.7109375" style="65" bestFit="1" customWidth="1"/>
    <col min="14629" max="14629" width="11" style="65" bestFit="1" customWidth="1"/>
    <col min="14630" max="14631" width="12.140625" style="65" bestFit="1" customWidth="1"/>
    <col min="14632" max="14632" width="11.7109375" style="65" bestFit="1" customWidth="1"/>
    <col min="14633" max="14633" width="11" style="65" bestFit="1" customWidth="1"/>
    <col min="14634" max="14635" width="12.140625" style="65" bestFit="1" customWidth="1"/>
    <col min="14636" max="14636" width="11.7109375" style="65" bestFit="1" customWidth="1"/>
    <col min="14637" max="14637" width="11" style="65" bestFit="1" customWidth="1"/>
    <col min="14638" max="14639" width="12.140625" style="65" bestFit="1" customWidth="1"/>
    <col min="14640" max="14640" width="11.7109375" style="65" bestFit="1" customWidth="1"/>
    <col min="14641" max="14641" width="11" style="65" bestFit="1" customWidth="1"/>
    <col min="14642" max="14643" width="12.140625" style="65" bestFit="1" customWidth="1"/>
    <col min="14644" max="14644" width="11.7109375" style="65" bestFit="1" customWidth="1"/>
    <col min="14645" max="14645" width="11" style="65" bestFit="1" customWidth="1"/>
    <col min="14646" max="14647" width="12.140625" style="65" bestFit="1" customWidth="1"/>
    <col min="14648" max="14648" width="11.7109375" style="65" bestFit="1" customWidth="1"/>
    <col min="14649" max="14649" width="11" style="65" bestFit="1" customWidth="1"/>
    <col min="14650" max="14651" width="12.140625" style="65" bestFit="1" customWidth="1"/>
    <col min="14652" max="14652" width="11.7109375" style="65" bestFit="1" customWidth="1"/>
    <col min="14653" max="14653" width="11" style="65" bestFit="1" customWidth="1"/>
    <col min="14654" max="14654" width="7.28515625" style="65"/>
    <col min="14655" max="14656" width="12.140625" style="65" bestFit="1" customWidth="1"/>
    <col min="14657" max="14657" width="11.7109375" style="65" bestFit="1" customWidth="1"/>
    <col min="14658" max="14658" width="11" style="65" bestFit="1" customWidth="1"/>
    <col min="14659" max="14662" width="7.28515625" style="65"/>
    <col min="14663" max="14663" width="8.28515625" style="65" bestFit="1" customWidth="1"/>
    <col min="14664" max="14848" width="7.28515625" style="65"/>
    <col min="14849" max="14849" width="5.7109375" style="65" bestFit="1" customWidth="1"/>
    <col min="14850" max="14851" width="12.5703125" style="65" bestFit="1" customWidth="1"/>
    <col min="14852" max="14852" width="7" style="65" bestFit="1" customWidth="1"/>
    <col min="14853" max="14853" width="8.5703125" style="65" bestFit="1" customWidth="1"/>
    <col min="14854" max="14854" width="7" style="65" bestFit="1" customWidth="1"/>
    <col min="14855" max="14855" width="37.42578125" style="65" bestFit="1" customWidth="1"/>
    <col min="14856" max="14856" width="15.5703125" style="65" bestFit="1" customWidth="1"/>
    <col min="14857" max="14857" width="11.5703125" style="65" bestFit="1" customWidth="1"/>
    <col min="14858" max="14858" width="12.42578125" style="65" customWidth="1"/>
    <col min="14859" max="14859" width="12.140625" style="65" bestFit="1" customWidth="1"/>
    <col min="14860" max="14860" width="11.7109375" style="65" bestFit="1" customWidth="1"/>
    <col min="14861" max="14861" width="14.85546875" style="65" bestFit="1" customWidth="1"/>
    <col min="14862" max="14862" width="12.140625" style="65" bestFit="1" customWidth="1"/>
    <col min="14863" max="14863" width="13.28515625" style="65" bestFit="1" customWidth="1"/>
    <col min="14864" max="14865" width="12.140625" style="65" bestFit="1" customWidth="1"/>
    <col min="14866" max="14866" width="11.7109375" style="65" bestFit="1" customWidth="1"/>
    <col min="14867" max="14867" width="14.85546875" style="65" bestFit="1" customWidth="1"/>
    <col min="14868" max="14868" width="12.140625" style="65" bestFit="1" customWidth="1"/>
    <col min="14869" max="14869" width="13.28515625" style="65" bestFit="1" customWidth="1"/>
    <col min="14870" max="14870" width="12.42578125" style="65" bestFit="1" customWidth="1"/>
    <col min="14871" max="14871" width="12.140625" style="65" bestFit="1" customWidth="1"/>
    <col min="14872" max="14872" width="11.7109375" style="65" bestFit="1" customWidth="1"/>
    <col min="14873" max="14873" width="15" style="65" bestFit="1" customWidth="1"/>
    <col min="14874" max="14874" width="12.140625" style="65" bestFit="1" customWidth="1"/>
    <col min="14875" max="14875" width="13.28515625" style="65" bestFit="1" customWidth="1"/>
    <col min="14876" max="14877" width="12.140625" style="65" bestFit="1" customWidth="1"/>
    <col min="14878" max="14878" width="11.7109375" style="65" bestFit="1" customWidth="1"/>
    <col min="14879" max="14879" width="16" style="65" bestFit="1" customWidth="1"/>
    <col min="14880" max="14880" width="12.140625" style="65" bestFit="1" customWidth="1"/>
    <col min="14881" max="14881" width="13.28515625" style="65" bestFit="1" customWidth="1"/>
    <col min="14882" max="14883" width="12.140625" style="65" bestFit="1" customWidth="1"/>
    <col min="14884" max="14884" width="11.7109375" style="65" bestFit="1" customWidth="1"/>
    <col min="14885" max="14885" width="11" style="65" bestFit="1" customWidth="1"/>
    <col min="14886" max="14887" width="12.140625" style="65" bestFit="1" customWidth="1"/>
    <col min="14888" max="14888" width="11.7109375" style="65" bestFit="1" customWidth="1"/>
    <col min="14889" max="14889" width="11" style="65" bestFit="1" customWidth="1"/>
    <col min="14890" max="14891" width="12.140625" style="65" bestFit="1" customWidth="1"/>
    <col min="14892" max="14892" width="11.7109375" style="65" bestFit="1" customWidth="1"/>
    <col min="14893" max="14893" width="11" style="65" bestFit="1" customWidth="1"/>
    <col min="14894" max="14895" width="12.140625" style="65" bestFit="1" customWidth="1"/>
    <col min="14896" max="14896" width="11.7109375" style="65" bestFit="1" customWidth="1"/>
    <col min="14897" max="14897" width="11" style="65" bestFit="1" customWidth="1"/>
    <col min="14898" max="14899" width="12.140625" style="65" bestFit="1" customWidth="1"/>
    <col min="14900" max="14900" width="11.7109375" style="65" bestFit="1" customWidth="1"/>
    <col min="14901" max="14901" width="11" style="65" bestFit="1" customWidth="1"/>
    <col min="14902" max="14903" width="12.140625" style="65" bestFit="1" customWidth="1"/>
    <col min="14904" max="14904" width="11.7109375" style="65" bestFit="1" customWidth="1"/>
    <col min="14905" max="14905" width="11" style="65" bestFit="1" customWidth="1"/>
    <col min="14906" max="14907" width="12.140625" style="65" bestFit="1" customWidth="1"/>
    <col min="14908" max="14908" width="11.7109375" style="65" bestFit="1" customWidth="1"/>
    <col min="14909" max="14909" width="11" style="65" bestFit="1" customWidth="1"/>
    <col min="14910" max="14910" width="7.28515625" style="65"/>
    <col min="14911" max="14912" width="12.140625" style="65" bestFit="1" customWidth="1"/>
    <col min="14913" max="14913" width="11.7109375" style="65" bestFit="1" customWidth="1"/>
    <col min="14914" max="14914" width="11" style="65" bestFit="1" customWidth="1"/>
    <col min="14915" max="14918" width="7.28515625" style="65"/>
    <col min="14919" max="14919" width="8.28515625" style="65" bestFit="1" customWidth="1"/>
    <col min="14920" max="15104" width="7.28515625" style="65"/>
    <col min="15105" max="15105" width="5.7109375" style="65" bestFit="1" customWidth="1"/>
    <col min="15106" max="15107" width="12.5703125" style="65" bestFit="1" customWidth="1"/>
    <col min="15108" max="15108" width="7" style="65" bestFit="1" customWidth="1"/>
    <col min="15109" max="15109" width="8.5703125" style="65" bestFit="1" customWidth="1"/>
    <col min="15110" max="15110" width="7" style="65" bestFit="1" customWidth="1"/>
    <col min="15111" max="15111" width="37.42578125" style="65" bestFit="1" customWidth="1"/>
    <col min="15112" max="15112" width="15.5703125" style="65" bestFit="1" customWidth="1"/>
    <col min="15113" max="15113" width="11.5703125" style="65" bestFit="1" customWidth="1"/>
    <col min="15114" max="15114" width="12.42578125" style="65" customWidth="1"/>
    <col min="15115" max="15115" width="12.140625" style="65" bestFit="1" customWidth="1"/>
    <col min="15116" max="15116" width="11.7109375" style="65" bestFit="1" customWidth="1"/>
    <col min="15117" max="15117" width="14.85546875" style="65" bestFit="1" customWidth="1"/>
    <col min="15118" max="15118" width="12.140625" style="65" bestFit="1" customWidth="1"/>
    <col min="15119" max="15119" width="13.28515625" style="65" bestFit="1" customWidth="1"/>
    <col min="15120" max="15121" width="12.140625" style="65" bestFit="1" customWidth="1"/>
    <col min="15122" max="15122" width="11.7109375" style="65" bestFit="1" customWidth="1"/>
    <col min="15123" max="15123" width="14.85546875" style="65" bestFit="1" customWidth="1"/>
    <col min="15124" max="15124" width="12.140625" style="65" bestFit="1" customWidth="1"/>
    <col min="15125" max="15125" width="13.28515625" style="65" bestFit="1" customWidth="1"/>
    <col min="15126" max="15126" width="12.42578125" style="65" bestFit="1" customWidth="1"/>
    <col min="15127" max="15127" width="12.140625" style="65" bestFit="1" customWidth="1"/>
    <col min="15128" max="15128" width="11.7109375" style="65" bestFit="1" customWidth="1"/>
    <col min="15129" max="15129" width="15" style="65" bestFit="1" customWidth="1"/>
    <col min="15130" max="15130" width="12.140625" style="65" bestFit="1" customWidth="1"/>
    <col min="15131" max="15131" width="13.28515625" style="65" bestFit="1" customWidth="1"/>
    <col min="15132" max="15133" width="12.140625" style="65" bestFit="1" customWidth="1"/>
    <col min="15134" max="15134" width="11.7109375" style="65" bestFit="1" customWidth="1"/>
    <col min="15135" max="15135" width="16" style="65" bestFit="1" customWidth="1"/>
    <col min="15136" max="15136" width="12.140625" style="65" bestFit="1" customWidth="1"/>
    <col min="15137" max="15137" width="13.28515625" style="65" bestFit="1" customWidth="1"/>
    <col min="15138" max="15139" width="12.140625" style="65" bestFit="1" customWidth="1"/>
    <col min="15140" max="15140" width="11.7109375" style="65" bestFit="1" customWidth="1"/>
    <col min="15141" max="15141" width="11" style="65" bestFit="1" customWidth="1"/>
    <col min="15142" max="15143" width="12.140625" style="65" bestFit="1" customWidth="1"/>
    <col min="15144" max="15144" width="11.7109375" style="65" bestFit="1" customWidth="1"/>
    <col min="15145" max="15145" width="11" style="65" bestFit="1" customWidth="1"/>
    <col min="15146" max="15147" width="12.140625" style="65" bestFit="1" customWidth="1"/>
    <col min="15148" max="15148" width="11.7109375" style="65" bestFit="1" customWidth="1"/>
    <col min="15149" max="15149" width="11" style="65" bestFit="1" customWidth="1"/>
    <col min="15150" max="15151" width="12.140625" style="65" bestFit="1" customWidth="1"/>
    <col min="15152" max="15152" width="11.7109375" style="65" bestFit="1" customWidth="1"/>
    <col min="15153" max="15153" width="11" style="65" bestFit="1" customWidth="1"/>
    <col min="15154" max="15155" width="12.140625" style="65" bestFit="1" customWidth="1"/>
    <col min="15156" max="15156" width="11.7109375" style="65" bestFit="1" customWidth="1"/>
    <col min="15157" max="15157" width="11" style="65" bestFit="1" customWidth="1"/>
    <col min="15158" max="15159" width="12.140625" style="65" bestFit="1" customWidth="1"/>
    <col min="15160" max="15160" width="11.7109375" style="65" bestFit="1" customWidth="1"/>
    <col min="15161" max="15161" width="11" style="65" bestFit="1" customWidth="1"/>
    <col min="15162" max="15163" width="12.140625" style="65" bestFit="1" customWidth="1"/>
    <col min="15164" max="15164" width="11.7109375" style="65" bestFit="1" customWidth="1"/>
    <col min="15165" max="15165" width="11" style="65" bestFit="1" customWidth="1"/>
    <col min="15166" max="15166" width="7.28515625" style="65"/>
    <col min="15167" max="15168" width="12.140625" style="65" bestFit="1" customWidth="1"/>
    <col min="15169" max="15169" width="11.7109375" style="65" bestFit="1" customWidth="1"/>
    <col min="15170" max="15170" width="11" style="65" bestFit="1" customWidth="1"/>
    <col min="15171" max="15174" width="7.28515625" style="65"/>
    <col min="15175" max="15175" width="8.28515625" style="65" bestFit="1" customWidth="1"/>
    <col min="15176" max="15360" width="7.28515625" style="65"/>
    <col min="15361" max="15361" width="5.7109375" style="65" bestFit="1" customWidth="1"/>
    <col min="15362" max="15363" width="12.5703125" style="65" bestFit="1" customWidth="1"/>
    <col min="15364" max="15364" width="7" style="65" bestFit="1" customWidth="1"/>
    <col min="15365" max="15365" width="8.5703125" style="65" bestFit="1" customWidth="1"/>
    <col min="15366" max="15366" width="7" style="65" bestFit="1" customWidth="1"/>
    <col min="15367" max="15367" width="37.42578125" style="65" bestFit="1" customWidth="1"/>
    <col min="15368" max="15368" width="15.5703125" style="65" bestFit="1" customWidth="1"/>
    <col min="15369" max="15369" width="11.5703125" style="65" bestFit="1" customWidth="1"/>
    <col min="15370" max="15370" width="12.42578125" style="65" customWidth="1"/>
    <col min="15371" max="15371" width="12.140625" style="65" bestFit="1" customWidth="1"/>
    <col min="15372" max="15372" width="11.7109375" style="65" bestFit="1" customWidth="1"/>
    <col min="15373" max="15373" width="14.85546875" style="65" bestFit="1" customWidth="1"/>
    <col min="15374" max="15374" width="12.140625" style="65" bestFit="1" customWidth="1"/>
    <col min="15375" max="15375" width="13.28515625" style="65" bestFit="1" customWidth="1"/>
    <col min="15376" max="15377" width="12.140625" style="65" bestFit="1" customWidth="1"/>
    <col min="15378" max="15378" width="11.7109375" style="65" bestFit="1" customWidth="1"/>
    <col min="15379" max="15379" width="14.85546875" style="65" bestFit="1" customWidth="1"/>
    <col min="15380" max="15380" width="12.140625" style="65" bestFit="1" customWidth="1"/>
    <col min="15381" max="15381" width="13.28515625" style="65" bestFit="1" customWidth="1"/>
    <col min="15382" max="15382" width="12.42578125" style="65" bestFit="1" customWidth="1"/>
    <col min="15383" max="15383" width="12.140625" style="65" bestFit="1" customWidth="1"/>
    <col min="15384" max="15384" width="11.7109375" style="65" bestFit="1" customWidth="1"/>
    <col min="15385" max="15385" width="15" style="65" bestFit="1" customWidth="1"/>
    <col min="15386" max="15386" width="12.140625" style="65" bestFit="1" customWidth="1"/>
    <col min="15387" max="15387" width="13.28515625" style="65" bestFit="1" customWidth="1"/>
    <col min="15388" max="15389" width="12.140625" style="65" bestFit="1" customWidth="1"/>
    <col min="15390" max="15390" width="11.7109375" style="65" bestFit="1" customWidth="1"/>
    <col min="15391" max="15391" width="16" style="65" bestFit="1" customWidth="1"/>
    <col min="15392" max="15392" width="12.140625" style="65" bestFit="1" customWidth="1"/>
    <col min="15393" max="15393" width="13.28515625" style="65" bestFit="1" customWidth="1"/>
    <col min="15394" max="15395" width="12.140625" style="65" bestFit="1" customWidth="1"/>
    <col min="15396" max="15396" width="11.7109375" style="65" bestFit="1" customWidth="1"/>
    <col min="15397" max="15397" width="11" style="65" bestFit="1" customWidth="1"/>
    <col min="15398" max="15399" width="12.140625" style="65" bestFit="1" customWidth="1"/>
    <col min="15400" max="15400" width="11.7109375" style="65" bestFit="1" customWidth="1"/>
    <col min="15401" max="15401" width="11" style="65" bestFit="1" customWidth="1"/>
    <col min="15402" max="15403" width="12.140625" style="65" bestFit="1" customWidth="1"/>
    <col min="15404" max="15404" width="11.7109375" style="65" bestFit="1" customWidth="1"/>
    <col min="15405" max="15405" width="11" style="65" bestFit="1" customWidth="1"/>
    <col min="15406" max="15407" width="12.140625" style="65" bestFit="1" customWidth="1"/>
    <col min="15408" max="15408" width="11.7109375" style="65" bestFit="1" customWidth="1"/>
    <col min="15409" max="15409" width="11" style="65" bestFit="1" customWidth="1"/>
    <col min="15410" max="15411" width="12.140625" style="65" bestFit="1" customWidth="1"/>
    <col min="15412" max="15412" width="11.7109375" style="65" bestFit="1" customWidth="1"/>
    <col min="15413" max="15413" width="11" style="65" bestFit="1" customWidth="1"/>
    <col min="15414" max="15415" width="12.140625" style="65" bestFit="1" customWidth="1"/>
    <col min="15416" max="15416" width="11.7109375" style="65" bestFit="1" customWidth="1"/>
    <col min="15417" max="15417" width="11" style="65" bestFit="1" customWidth="1"/>
    <col min="15418" max="15419" width="12.140625" style="65" bestFit="1" customWidth="1"/>
    <col min="15420" max="15420" width="11.7109375" style="65" bestFit="1" customWidth="1"/>
    <col min="15421" max="15421" width="11" style="65" bestFit="1" customWidth="1"/>
    <col min="15422" max="15422" width="7.28515625" style="65"/>
    <col min="15423" max="15424" width="12.140625" style="65" bestFit="1" customWidth="1"/>
    <col min="15425" max="15425" width="11.7109375" style="65" bestFit="1" customWidth="1"/>
    <col min="15426" max="15426" width="11" style="65" bestFit="1" customWidth="1"/>
    <col min="15427" max="15430" width="7.28515625" style="65"/>
    <col min="15431" max="15431" width="8.28515625" style="65" bestFit="1" customWidth="1"/>
    <col min="15432" max="15616" width="7.28515625" style="65"/>
    <col min="15617" max="15617" width="5.7109375" style="65" bestFit="1" customWidth="1"/>
    <col min="15618" max="15619" width="12.5703125" style="65" bestFit="1" customWidth="1"/>
    <col min="15620" max="15620" width="7" style="65" bestFit="1" customWidth="1"/>
    <col min="15621" max="15621" width="8.5703125" style="65" bestFit="1" customWidth="1"/>
    <col min="15622" max="15622" width="7" style="65" bestFit="1" customWidth="1"/>
    <col min="15623" max="15623" width="37.42578125" style="65" bestFit="1" customWidth="1"/>
    <col min="15624" max="15624" width="15.5703125" style="65" bestFit="1" customWidth="1"/>
    <col min="15625" max="15625" width="11.5703125" style="65" bestFit="1" customWidth="1"/>
    <col min="15626" max="15626" width="12.42578125" style="65" customWidth="1"/>
    <col min="15627" max="15627" width="12.140625" style="65" bestFit="1" customWidth="1"/>
    <col min="15628" max="15628" width="11.7109375" style="65" bestFit="1" customWidth="1"/>
    <col min="15629" max="15629" width="14.85546875" style="65" bestFit="1" customWidth="1"/>
    <col min="15630" max="15630" width="12.140625" style="65" bestFit="1" customWidth="1"/>
    <col min="15631" max="15631" width="13.28515625" style="65" bestFit="1" customWidth="1"/>
    <col min="15632" max="15633" width="12.140625" style="65" bestFit="1" customWidth="1"/>
    <col min="15634" max="15634" width="11.7109375" style="65" bestFit="1" customWidth="1"/>
    <col min="15635" max="15635" width="14.85546875" style="65" bestFit="1" customWidth="1"/>
    <col min="15636" max="15636" width="12.140625" style="65" bestFit="1" customWidth="1"/>
    <col min="15637" max="15637" width="13.28515625" style="65" bestFit="1" customWidth="1"/>
    <col min="15638" max="15638" width="12.42578125" style="65" bestFit="1" customWidth="1"/>
    <col min="15639" max="15639" width="12.140625" style="65" bestFit="1" customWidth="1"/>
    <col min="15640" max="15640" width="11.7109375" style="65" bestFit="1" customWidth="1"/>
    <col min="15641" max="15641" width="15" style="65" bestFit="1" customWidth="1"/>
    <col min="15642" max="15642" width="12.140625" style="65" bestFit="1" customWidth="1"/>
    <col min="15643" max="15643" width="13.28515625" style="65" bestFit="1" customWidth="1"/>
    <col min="15644" max="15645" width="12.140625" style="65" bestFit="1" customWidth="1"/>
    <col min="15646" max="15646" width="11.7109375" style="65" bestFit="1" customWidth="1"/>
    <col min="15647" max="15647" width="16" style="65" bestFit="1" customWidth="1"/>
    <col min="15648" max="15648" width="12.140625" style="65" bestFit="1" customWidth="1"/>
    <col min="15649" max="15649" width="13.28515625" style="65" bestFit="1" customWidth="1"/>
    <col min="15650" max="15651" width="12.140625" style="65" bestFit="1" customWidth="1"/>
    <col min="15652" max="15652" width="11.7109375" style="65" bestFit="1" customWidth="1"/>
    <col min="15653" max="15653" width="11" style="65" bestFit="1" customWidth="1"/>
    <col min="15654" max="15655" width="12.140625" style="65" bestFit="1" customWidth="1"/>
    <col min="15656" max="15656" width="11.7109375" style="65" bestFit="1" customWidth="1"/>
    <col min="15657" max="15657" width="11" style="65" bestFit="1" customWidth="1"/>
    <col min="15658" max="15659" width="12.140625" style="65" bestFit="1" customWidth="1"/>
    <col min="15660" max="15660" width="11.7109375" style="65" bestFit="1" customWidth="1"/>
    <col min="15661" max="15661" width="11" style="65" bestFit="1" customWidth="1"/>
    <col min="15662" max="15663" width="12.140625" style="65" bestFit="1" customWidth="1"/>
    <col min="15664" max="15664" width="11.7109375" style="65" bestFit="1" customWidth="1"/>
    <col min="15665" max="15665" width="11" style="65" bestFit="1" customWidth="1"/>
    <col min="15666" max="15667" width="12.140625" style="65" bestFit="1" customWidth="1"/>
    <col min="15668" max="15668" width="11.7109375" style="65" bestFit="1" customWidth="1"/>
    <col min="15669" max="15669" width="11" style="65" bestFit="1" customWidth="1"/>
    <col min="15670" max="15671" width="12.140625" style="65" bestFit="1" customWidth="1"/>
    <col min="15672" max="15672" width="11.7109375" style="65" bestFit="1" customWidth="1"/>
    <col min="15673" max="15673" width="11" style="65" bestFit="1" customWidth="1"/>
    <col min="15674" max="15675" width="12.140625" style="65" bestFit="1" customWidth="1"/>
    <col min="15676" max="15676" width="11.7109375" style="65" bestFit="1" customWidth="1"/>
    <col min="15677" max="15677" width="11" style="65" bestFit="1" customWidth="1"/>
    <col min="15678" max="15678" width="7.28515625" style="65"/>
    <col min="15679" max="15680" width="12.140625" style="65" bestFit="1" customWidth="1"/>
    <col min="15681" max="15681" width="11.7109375" style="65" bestFit="1" customWidth="1"/>
    <col min="15682" max="15682" width="11" style="65" bestFit="1" customWidth="1"/>
    <col min="15683" max="15686" width="7.28515625" style="65"/>
    <col min="15687" max="15687" width="8.28515625" style="65" bestFit="1" customWidth="1"/>
    <col min="15688" max="15872" width="7.28515625" style="65"/>
    <col min="15873" max="15873" width="5.7109375" style="65" bestFit="1" customWidth="1"/>
    <col min="15874" max="15875" width="12.5703125" style="65" bestFit="1" customWidth="1"/>
    <col min="15876" max="15876" width="7" style="65" bestFit="1" customWidth="1"/>
    <col min="15877" max="15877" width="8.5703125" style="65" bestFit="1" customWidth="1"/>
    <col min="15878" max="15878" width="7" style="65" bestFit="1" customWidth="1"/>
    <col min="15879" max="15879" width="37.42578125" style="65" bestFit="1" customWidth="1"/>
    <col min="15880" max="15880" width="15.5703125" style="65" bestFit="1" customWidth="1"/>
    <col min="15881" max="15881" width="11.5703125" style="65" bestFit="1" customWidth="1"/>
    <col min="15882" max="15882" width="12.42578125" style="65" customWidth="1"/>
    <col min="15883" max="15883" width="12.140625" style="65" bestFit="1" customWidth="1"/>
    <col min="15884" max="15884" width="11.7109375" style="65" bestFit="1" customWidth="1"/>
    <col min="15885" max="15885" width="14.85546875" style="65" bestFit="1" customWidth="1"/>
    <col min="15886" max="15886" width="12.140625" style="65" bestFit="1" customWidth="1"/>
    <col min="15887" max="15887" width="13.28515625" style="65" bestFit="1" customWidth="1"/>
    <col min="15888" max="15889" width="12.140625" style="65" bestFit="1" customWidth="1"/>
    <col min="15890" max="15890" width="11.7109375" style="65" bestFit="1" customWidth="1"/>
    <col min="15891" max="15891" width="14.85546875" style="65" bestFit="1" customWidth="1"/>
    <col min="15892" max="15892" width="12.140625" style="65" bestFit="1" customWidth="1"/>
    <col min="15893" max="15893" width="13.28515625" style="65" bestFit="1" customWidth="1"/>
    <col min="15894" max="15894" width="12.42578125" style="65" bestFit="1" customWidth="1"/>
    <col min="15895" max="15895" width="12.140625" style="65" bestFit="1" customWidth="1"/>
    <col min="15896" max="15896" width="11.7109375" style="65" bestFit="1" customWidth="1"/>
    <col min="15897" max="15897" width="15" style="65" bestFit="1" customWidth="1"/>
    <col min="15898" max="15898" width="12.140625" style="65" bestFit="1" customWidth="1"/>
    <col min="15899" max="15899" width="13.28515625" style="65" bestFit="1" customWidth="1"/>
    <col min="15900" max="15901" width="12.140625" style="65" bestFit="1" customWidth="1"/>
    <col min="15902" max="15902" width="11.7109375" style="65" bestFit="1" customWidth="1"/>
    <col min="15903" max="15903" width="16" style="65" bestFit="1" customWidth="1"/>
    <col min="15904" max="15904" width="12.140625" style="65" bestFit="1" customWidth="1"/>
    <col min="15905" max="15905" width="13.28515625" style="65" bestFit="1" customWidth="1"/>
    <col min="15906" max="15907" width="12.140625" style="65" bestFit="1" customWidth="1"/>
    <col min="15908" max="15908" width="11.7109375" style="65" bestFit="1" customWidth="1"/>
    <col min="15909" max="15909" width="11" style="65" bestFit="1" customWidth="1"/>
    <col min="15910" max="15911" width="12.140625" style="65" bestFit="1" customWidth="1"/>
    <col min="15912" max="15912" width="11.7109375" style="65" bestFit="1" customWidth="1"/>
    <col min="15913" max="15913" width="11" style="65" bestFit="1" customWidth="1"/>
    <col min="15914" max="15915" width="12.140625" style="65" bestFit="1" customWidth="1"/>
    <col min="15916" max="15916" width="11.7109375" style="65" bestFit="1" customWidth="1"/>
    <col min="15917" max="15917" width="11" style="65" bestFit="1" customWidth="1"/>
    <col min="15918" max="15919" width="12.140625" style="65" bestFit="1" customWidth="1"/>
    <col min="15920" max="15920" width="11.7109375" style="65" bestFit="1" customWidth="1"/>
    <col min="15921" max="15921" width="11" style="65" bestFit="1" customWidth="1"/>
    <col min="15922" max="15923" width="12.140625" style="65" bestFit="1" customWidth="1"/>
    <col min="15924" max="15924" width="11.7109375" style="65" bestFit="1" customWidth="1"/>
    <col min="15925" max="15925" width="11" style="65" bestFit="1" customWidth="1"/>
    <col min="15926" max="15927" width="12.140625" style="65" bestFit="1" customWidth="1"/>
    <col min="15928" max="15928" width="11.7109375" style="65" bestFit="1" customWidth="1"/>
    <col min="15929" max="15929" width="11" style="65" bestFit="1" customWidth="1"/>
    <col min="15930" max="15931" width="12.140625" style="65" bestFit="1" customWidth="1"/>
    <col min="15932" max="15932" width="11.7109375" style="65" bestFit="1" customWidth="1"/>
    <col min="15933" max="15933" width="11" style="65" bestFit="1" customWidth="1"/>
    <col min="15934" max="15934" width="7.28515625" style="65"/>
    <col min="15935" max="15936" width="12.140625" style="65" bestFit="1" customWidth="1"/>
    <col min="15937" max="15937" width="11.7109375" style="65" bestFit="1" customWidth="1"/>
    <col min="15938" max="15938" width="11" style="65" bestFit="1" customWidth="1"/>
    <col min="15939" max="15942" width="7.28515625" style="65"/>
    <col min="15943" max="15943" width="8.28515625" style="65" bestFit="1" customWidth="1"/>
    <col min="15944" max="16128" width="7.28515625" style="65"/>
    <col min="16129" max="16129" width="5.7109375" style="65" bestFit="1" customWidth="1"/>
    <col min="16130" max="16131" width="12.5703125" style="65" bestFit="1" customWidth="1"/>
    <col min="16132" max="16132" width="7" style="65" bestFit="1" customWidth="1"/>
    <col min="16133" max="16133" width="8.5703125" style="65" bestFit="1" customWidth="1"/>
    <col min="16134" max="16134" width="7" style="65" bestFit="1" customWidth="1"/>
    <col min="16135" max="16135" width="37.42578125" style="65" bestFit="1" customWidth="1"/>
    <col min="16136" max="16136" width="15.5703125" style="65" bestFit="1" customWidth="1"/>
    <col min="16137" max="16137" width="11.5703125" style="65" bestFit="1" customWidth="1"/>
    <col min="16138" max="16138" width="12.42578125" style="65" customWidth="1"/>
    <col min="16139" max="16139" width="12.140625" style="65" bestFit="1" customWidth="1"/>
    <col min="16140" max="16140" width="11.7109375" style="65" bestFit="1" customWidth="1"/>
    <col min="16141" max="16141" width="14.85546875" style="65" bestFit="1" customWidth="1"/>
    <col min="16142" max="16142" width="12.140625" style="65" bestFit="1" customWidth="1"/>
    <col min="16143" max="16143" width="13.28515625" style="65" bestFit="1" customWidth="1"/>
    <col min="16144" max="16145" width="12.140625" style="65" bestFit="1" customWidth="1"/>
    <col min="16146" max="16146" width="11.7109375" style="65" bestFit="1" customWidth="1"/>
    <col min="16147" max="16147" width="14.85546875" style="65" bestFit="1" customWidth="1"/>
    <col min="16148" max="16148" width="12.140625" style="65" bestFit="1" customWidth="1"/>
    <col min="16149" max="16149" width="13.28515625" style="65" bestFit="1" customWidth="1"/>
    <col min="16150" max="16150" width="12.42578125" style="65" bestFit="1" customWidth="1"/>
    <col min="16151" max="16151" width="12.140625" style="65" bestFit="1" customWidth="1"/>
    <col min="16152" max="16152" width="11.7109375" style="65" bestFit="1" customWidth="1"/>
    <col min="16153" max="16153" width="15" style="65" bestFit="1" customWidth="1"/>
    <col min="16154" max="16154" width="12.140625" style="65" bestFit="1" customWidth="1"/>
    <col min="16155" max="16155" width="13.28515625" style="65" bestFit="1" customWidth="1"/>
    <col min="16156" max="16157" width="12.140625" style="65" bestFit="1" customWidth="1"/>
    <col min="16158" max="16158" width="11.7109375" style="65" bestFit="1" customWidth="1"/>
    <col min="16159" max="16159" width="16" style="65" bestFit="1" customWidth="1"/>
    <col min="16160" max="16160" width="12.140625" style="65" bestFit="1" customWidth="1"/>
    <col min="16161" max="16161" width="13.28515625" style="65" bestFit="1" customWidth="1"/>
    <col min="16162" max="16163" width="12.140625" style="65" bestFit="1" customWidth="1"/>
    <col min="16164" max="16164" width="11.7109375" style="65" bestFit="1" customWidth="1"/>
    <col min="16165" max="16165" width="11" style="65" bestFit="1" customWidth="1"/>
    <col min="16166" max="16167" width="12.140625" style="65" bestFit="1" customWidth="1"/>
    <col min="16168" max="16168" width="11.7109375" style="65" bestFit="1" customWidth="1"/>
    <col min="16169" max="16169" width="11" style="65" bestFit="1" customWidth="1"/>
    <col min="16170" max="16171" width="12.140625" style="65" bestFit="1" customWidth="1"/>
    <col min="16172" max="16172" width="11.7109375" style="65" bestFit="1" customWidth="1"/>
    <col min="16173" max="16173" width="11" style="65" bestFit="1" customWidth="1"/>
    <col min="16174" max="16175" width="12.140625" style="65" bestFit="1" customWidth="1"/>
    <col min="16176" max="16176" width="11.7109375" style="65" bestFit="1" customWidth="1"/>
    <col min="16177" max="16177" width="11" style="65" bestFit="1" customWidth="1"/>
    <col min="16178" max="16179" width="12.140625" style="65" bestFit="1" customWidth="1"/>
    <col min="16180" max="16180" width="11.7109375" style="65" bestFit="1" customWidth="1"/>
    <col min="16181" max="16181" width="11" style="65" bestFit="1" customWidth="1"/>
    <col min="16182" max="16183" width="12.140625" style="65" bestFit="1" customWidth="1"/>
    <col min="16184" max="16184" width="11.7109375" style="65" bestFit="1" customWidth="1"/>
    <col min="16185" max="16185" width="11" style="65" bestFit="1" customWidth="1"/>
    <col min="16186" max="16187" width="12.140625" style="65" bestFit="1" customWidth="1"/>
    <col min="16188" max="16188" width="11.7109375" style="65" bestFit="1" customWidth="1"/>
    <col min="16189" max="16189" width="11" style="65" bestFit="1" customWidth="1"/>
    <col min="16190" max="16190" width="7.28515625" style="65"/>
    <col min="16191" max="16192" width="12.140625" style="65" bestFit="1" customWidth="1"/>
    <col min="16193" max="16193" width="11.7109375" style="65" bestFit="1" customWidth="1"/>
    <col min="16194" max="16194" width="11" style="65" bestFit="1" customWidth="1"/>
    <col min="16195" max="16198" width="7.28515625" style="65"/>
    <col min="16199" max="16199" width="8.28515625" style="65" bestFit="1" customWidth="1"/>
    <col min="16200" max="16384" width="7.28515625" style="65"/>
  </cols>
  <sheetData>
    <row r="1" spans="1:71" ht="11.25">
      <c r="A1" s="64"/>
      <c r="B1" s="64"/>
      <c r="D1" s="64"/>
      <c r="E1" s="64"/>
      <c r="F1" s="64"/>
      <c r="G1" s="66">
        <v>45901</v>
      </c>
      <c r="H1" s="66"/>
      <c r="I1" s="66"/>
      <c r="J1" s="66"/>
      <c r="K1" s="66"/>
      <c r="L1" s="66"/>
      <c r="M1" s="66"/>
      <c r="N1" s="66"/>
      <c r="O1" s="66"/>
    </row>
    <row r="2" spans="1:71" s="69" customFormat="1" ht="28.5" customHeight="1">
      <c r="A2" s="68"/>
      <c r="B2" s="68"/>
      <c r="D2" s="68"/>
      <c r="E2" s="70" t="s">
        <v>147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S2" s="71"/>
    </row>
    <row r="3" spans="1:71" ht="27.75" customHeight="1">
      <c r="A3" s="64"/>
      <c r="B3" s="64"/>
      <c r="D3" s="64"/>
      <c r="E3" s="64"/>
      <c r="F3" s="64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</row>
    <row r="4" spans="1:71" s="73" customFormat="1" ht="28.9" customHeight="1" thickBot="1">
      <c r="E4" s="74" t="s">
        <v>148</v>
      </c>
      <c r="F4" s="75" t="s">
        <v>149</v>
      </c>
      <c r="G4" s="74" t="s">
        <v>150</v>
      </c>
      <c r="H4" s="76" t="s">
        <v>151</v>
      </c>
      <c r="I4" s="77" t="s">
        <v>151</v>
      </c>
      <c r="J4" s="78" t="s">
        <v>152</v>
      </c>
      <c r="K4" s="79"/>
      <c r="L4" s="79"/>
      <c r="M4" s="79"/>
      <c r="N4" s="79"/>
      <c r="O4" s="80"/>
      <c r="P4" s="78" t="s">
        <v>153</v>
      </c>
      <c r="Q4" s="79"/>
      <c r="R4" s="79"/>
      <c r="S4" s="79"/>
      <c r="T4" s="79"/>
      <c r="U4" s="80"/>
      <c r="V4" s="78" t="s">
        <v>154</v>
      </c>
      <c r="W4" s="79"/>
      <c r="X4" s="79"/>
      <c r="Y4" s="79"/>
      <c r="Z4" s="79"/>
      <c r="AA4" s="80"/>
      <c r="AB4" s="78" t="s">
        <v>155</v>
      </c>
      <c r="AC4" s="79"/>
      <c r="AD4" s="79"/>
      <c r="AE4" s="79"/>
      <c r="AF4" s="79"/>
      <c r="AG4" s="80"/>
      <c r="AH4" s="78" t="s">
        <v>156</v>
      </c>
      <c r="AI4" s="79"/>
      <c r="AJ4" s="79"/>
      <c r="AK4" s="80"/>
      <c r="AL4" s="81" t="s">
        <v>157</v>
      </c>
      <c r="AM4" s="82"/>
      <c r="AN4" s="82"/>
      <c r="AO4" s="83"/>
      <c r="AP4" s="81" t="s">
        <v>158</v>
      </c>
      <c r="AQ4" s="82"/>
      <c r="AR4" s="82"/>
      <c r="AS4" s="83"/>
      <c r="AT4" s="81" t="s">
        <v>159</v>
      </c>
      <c r="AU4" s="82"/>
      <c r="AV4" s="82"/>
      <c r="AW4" s="83"/>
      <c r="AX4" s="81" t="s">
        <v>160</v>
      </c>
      <c r="AY4" s="82"/>
      <c r="AZ4" s="82"/>
      <c r="BA4" s="83"/>
      <c r="BB4" s="81" t="s">
        <v>161</v>
      </c>
      <c r="BC4" s="82"/>
      <c r="BD4" s="82"/>
      <c r="BE4" s="83"/>
      <c r="BF4" s="81" t="s">
        <v>162</v>
      </c>
      <c r="BG4" s="82"/>
      <c r="BH4" s="82"/>
      <c r="BI4" s="83"/>
      <c r="BJ4" s="84" t="s">
        <v>163</v>
      </c>
      <c r="BK4" s="81" t="s">
        <v>164</v>
      </c>
      <c r="BL4" s="82"/>
      <c r="BM4" s="82"/>
      <c r="BN4" s="82"/>
      <c r="BQ4" s="143" t="s">
        <v>268</v>
      </c>
      <c r="BR4" s="143"/>
      <c r="BS4" s="143"/>
    </row>
    <row r="5" spans="1:71" ht="39" customHeight="1" thickBot="1">
      <c r="A5" s="65">
        <v>0</v>
      </c>
      <c r="B5" s="86">
        <v>45901</v>
      </c>
      <c r="C5" s="86">
        <v>45536</v>
      </c>
      <c r="E5" s="87"/>
      <c r="F5" s="75"/>
      <c r="G5" s="87"/>
      <c r="H5" s="88" t="s">
        <v>165</v>
      </c>
      <c r="I5" s="89" t="s">
        <v>166</v>
      </c>
      <c r="J5" s="90">
        <v>45901</v>
      </c>
      <c r="K5" s="91">
        <v>45536</v>
      </c>
      <c r="L5" s="92" t="s">
        <v>167</v>
      </c>
      <c r="M5" s="93" t="s">
        <v>168</v>
      </c>
      <c r="N5" s="94" t="s">
        <v>169</v>
      </c>
      <c r="O5" s="95" t="s">
        <v>170</v>
      </c>
      <c r="P5" s="96">
        <v>45901</v>
      </c>
      <c r="Q5" s="91">
        <v>45536</v>
      </c>
      <c r="R5" s="92" t="s">
        <v>167</v>
      </c>
      <c r="S5" s="93" t="s">
        <v>171</v>
      </c>
      <c r="T5" s="94" t="s">
        <v>169</v>
      </c>
      <c r="U5" s="95" t="s">
        <v>170</v>
      </c>
      <c r="V5" s="96">
        <v>45901</v>
      </c>
      <c r="W5" s="91">
        <v>45536</v>
      </c>
      <c r="X5" s="95" t="s">
        <v>167</v>
      </c>
      <c r="Y5" s="93" t="s">
        <v>172</v>
      </c>
      <c r="Z5" s="94" t="s">
        <v>169</v>
      </c>
      <c r="AA5" s="95" t="s">
        <v>170</v>
      </c>
      <c r="AB5" s="96">
        <v>45901</v>
      </c>
      <c r="AC5" s="91">
        <v>45536</v>
      </c>
      <c r="AD5" s="95" t="s">
        <v>167</v>
      </c>
      <c r="AE5" s="93" t="s">
        <v>173</v>
      </c>
      <c r="AF5" s="94" t="s">
        <v>169</v>
      </c>
      <c r="AG5" s="95" t="s">
        <v>170</v>
      </c>
      <c r="AH5" s="96">
        <v>45901</v>
      </c>
      <c r="AI5" s="96">
        <v>45536</v>
      </c>
      <c r="AJ5" s="97" t="s">
        <v>167</v>
      </c>
      <c r="AK5" s="98" t="s">
        <v>170</v>
      </c>
      <c r="AL5" s="99">
        <v>45901</v>
      </c>
      <c r="AM5" s="96">
        <v>45536</v>
      </c>
      <c r="AN5" s="97" t="s">
        <v>167</v>
      </c>
      <c r="AO5" s="98" t="s">
        <v>170</v>
      </c>
      <c r="AP5" s="96">
        <v>45901</v>
      </c>
      <c r="AQ5" s="96">
        <v>45536</v>
      </c>
      <c r="AR5" s="97" t="s">
        <v>167</v>
      </c>
      <c r="AS5" s="98" t="s">
        <v>170</v>
      </c>
      <c r="AT5" s="96">
        <v>45901</v>
      </c>
      <c r="AU5" s="96">
        <v>45536</v>
      </c>
      <c r="AV5" s="97" t="s">
        <v>167</v>
      </c>
      <c r="AW5" s="98" t="s">
        <v>170</v>
      </c>
      <c r="AX5" s="96">
        <v>45901</v>
      </c>
      <c r="AY5" s="96">
        <v>45536</v>
      </c>
      <c r="AZ5" s="97" t="s">
        <v>167</v>
      </c>
      <c r="BA5" s="98" t="s">
        <v>170</v>
      </c>
      <c r="BB5" s="96">
        <v>45901</v>
      </c>
      <c r="BC5" s="96">
        <v>45536</v>
      </c>
      <c r="BD5" s="97" t="s">
        <v>167</v>
      </c>
      <c r="BE5" s="98" t="s">
        <v>170</v>
      </c>
      <c r="BF5" s="96">
        <v>45901</v>
      </c>
      <c r="BG5" s="96">
        <v>45536</v>
      </c>
      <c r="BH5" s="97" t="s">
        <v>167</v>
      </c>
      <c r="BI5" s="98" t="s">
        <v>174</v>
      </c>
      <c r="BJ5" s="100"/>
      <c r="BK5" s="96">
        <v>45901</v>
      </c>
      <c r="BL5" s="96">
        <v>45536</v>
      </c>
      <c r="BM5" s="101" t="s">
        <v>167</v>
      </c>
      <c r="BN5" s="102" t="s">
        <v>170</v>
      </c>
      <c r="BQ5" s="143"/>
      <c r="BR5" s="143"/>
      <c r="BS5" s="143"/>
    </row>
    <row r="6" spans="1:71" s="73" customFormat="1" ht="17.25" customHeight="1" thickBot="1">
      <c r="A6" s="73">
        <v>1</v>
      </c>
      <c r="B6" s="73" t="s">
        <v>175</v>
      </c>
      <c r="C6" s="73" t="s">
        <v>176</v>
      </c>
      <c r="D6" s="73">
        <v>700023</v>
      </c>
      <c r="E6" s="103">
        <v>1</v>
      </c>
      <c r="F6" s="104" t="s">
        <v>177</v>
      </c>
      <c r="G6" s="104" t="s">
        <v>49</v>
      </c>
      <c r="H6" s="104">
        <v>34</v>
      </c>
      <c r="I6" s="104">
        <v>38</v>
      </c>
      <c r="J6" s="104">
        <v>5370923</v>
      </c>
      <c r="K6" s="104">
        <v>5034298</v>
      </c>
      <c r="L6" s="105">
        <v>1.0668663237654983</v>
      </c>
      <c r="M6" s="104">
        <v>4243200.0888431035</v>
      </c>
      <c r="N6" s="105">
        <v>1.2657717966499118</v>
      </c>
      <c r="O6" s="106">
        <v>149205</v>
      </c>
      <c r="P6" s="104">
        <v>3549492</v>
      </c>
      <c r="Q6" s="104">
        <v>3230344</v>
      </c>
      <c r="R6" s="107">
        <v>1.0987969083168851</v>
      </c>
      <c r="S6" s="106">
        <v>2708314.4108985341</v>
      </c>
      <c r="T6" s="105">
        <v>1.3105908183025137</v>
      </c>
      <c r="U6" s="106">
        <v>97844</v>
      </c>
      <c r="V6" s="104">
        <v>11128692</v>
      </c>
      <c r="W6" s="104">
        <v>11897127</v>
      </c>
      <c r="X6" s="107">
        <v>0.93541003638945774</v>
      </c>
      <c r="Y6" s="106">
        <v>9673602.5900602434</v>
      </c>
      <c r="Z6" s="105">
        <v>1.1504185639623941</v>
      </c>
      <c r="AA6" s="106">
        <v>768943</v>
      </c>
      <c r="AB6" s="104">
        <v>3338240</v>
      </c>
      <c r="AC6" s="104">
        <v>4556570</v>
      </c>
      <c r="AD6" s="107">
        <v>0.7326212480001405</v>
      </c>
      <c r="AE6" s="106">
        <v>1883074.2213720006</v>
      </c>
      <c r="AF6" s="105">
        <v>1.7727607133657064</v>
      </c>
      <c r="AG6" s="106">
        <v>1396661</v>
      </c>
      <c r="AH6" s="108">
        <v>4266.5</v>
      </c>
      <c r="AI6" s="108">
        <v>3904</v>
      </c>
      <c r="AJ6" s="107">
        <v>1.0928534836065573</v>
      </c>
      <c r="AK6" s="109">
        <v>75.5</v>
      </c>
      <c r="AL6" s="110">
        <v>1239</v>
      </c>
      <c r="AM6" s="108">
        <v>1138.5</v>
      </c>
      <c r="AN6" s="107">
        <v>1.0882740447957839</v>
      </c>
      <c r="AO6" s="109">
        <v>14</v>
      </c>
      <c r="AP6" s="108">
        <v>948</v>
      </c>
      <c r="AQ6" s="108">
        <v>872</v>
      </c>
      <c r="AR6" s="107">
        <v>1.0871559633027523</v>
      </c>
      <c r="AS6" s="109">
        <v>50</v>
      </c>
      <c r="AT6" s="108">
        <v>401.5</v>
      </c>
      <c r="AU6" s="108">
        <v>465</v>
      </c>
      <c r="AV6" s="107">
        <v>0.86344086021505373</v>
      </c>
      <c r="AW6" s="109">
        <v>-4</v>
      </c>
      <c r="AX6" s="108">
        <v>665.5</v>
      </c>
      <c r="AY6" s="108">
        <v>573.5</v>
      </c>
      <c r="AZ6" s="107">
        <v>1.1604184829991282</v>
      </c>
      <c r="BA6" s="109">
        <v>48.5</v>
      </c>
      <c r="BB6" s="108">
        <v>545</v>
      </c>
      <c r="BC6" s="108">
        <v>382</v>
      </c>
      <c r="BD6" s="107">
        <v>1.4267015706806283</v>
      </c>
      <c r="BE6" s="109">
        <v>61.5</v>
      </c>
      <c r="BF6" s="108">
        <v>467.5</v>
      </c>
      <c r="BG6" s="108">
        <v>473</v>
      </c>
      <c r="BH6" s="107">
        <v>0.98837209302325579</v>
      </c>
      <c r="BI6" s="109">
        <v>-94.5</v>
      </c>
      <c r="BJ6" s="107">
        <v>0.62217274112270016</v>
      </c>
      <c r="BK6" s="108">
        <v>1415</v>
      </c>
      <c r="BL6" s="111">
        <v>961</v>
      </c>
      <c r="BM6" s="112">
        <v>1.4724245577523414</v>
      </c>
      <c r="BN6" s="113">
        <v>-659</v>
      </c>
      <c r="BQ6" s="114">
        <f>AP6+AT6+AX6</f>
        <v>2015</v>
      </c>
      <c r="BR6" s="114">
        <f>AQ6+AU6+AY6</f>
        <v>1910.5</v>
      </c>
      <c r="BS6" s="85">
        <v>0.94813895781637714</v>
      </c>
    </row>
    <row r="7" spans="1:71" s="73" customFormat="1" ht="13.5" customHeight="1" thickBot="1">
      <c r="A7" s="73">
        <v>0</v>
      </c>
      <c r="B7" s="73" t="s">
        <v>178</v>
      </c>
      <c r="C7" s="73" t="s">
        <v>179</v>
      </c>
      <c r="D7" s="73">
        <v>71255</v>
      </c>
      <c r="E7" s="103">
        <v>2</v>
      </c>
      <c r="F7" s="104" t="s">
        <v>177</v>
      </c>
      <c r="G7" s="104" t="s">
        <v>42</v>
      </c>
      <c r="H7" s="104">
        <v>37</v>
      </c>
      <c r="I7" s="104">
        <v>34</v>
      </c>
      <c r="J7" s="104">
        <v>5134023</v>
      </c>
      <c r="K7" s="104">
        <v>5097041</v>
      </c>
      <c r="L7" s="105">
        <v>1.0072555822093643</v>
      </c>
      <c r="M7" s="104">
        <v>3958678.1664959691</v>
      </c>
      <c r="N7" s="105">
        <v>1.2969033561382914</v>
      </c>
      <c r="O7" s="106">
        <v>224571</v>
      </c>
      <c r="P7" s="104">
        <v>3516855</v>
      </c>
      <c r="Q7" s="104">
        <v>3499589</v>
      </c>
      <c r="R7" s="107">
        <v>1.0049337222170946</v>
      </c>
      <c r="S7" s="106">
        <v>2594799.0167826968</v>
      </c>
      <c r="T7" s="105">
        <v>1.3553477464935086</v>
      </c>
      <c r="U7" s="106">
        <v>109507</v>
      </c>
      <c r="V7" s="104">
        <v>8544443</v>
      </c>
      <c r="W7" s="104">
        <v>10771090</v>
      </c>
      <c r="X7" s="107">
        <v>0.79327561091774368</v>
      </c>
      <c r="Y7" s="106">
        <v>9321804.679947013</v>
      </c>
      <c r="Z7" s="105">
        <v>0.91660824200497715</v>
      </c>
      <c r="AA7" s="106">
        <v>533211</v>
      </c>
      <c r="AB7" s="104">
        <v>1514854</v>
      </c>
      <c r="AC7" s="104">
        <v>1981337</v>
      </c>
      <c r="AD7" s="107">
        <v>0.76456150569034953</v>
      </c>
      <c r="AE7" s="106">
        <v>1262966.3373120001</v>
      </c>
      <c r="AF7" s="105">
        <v>1.1994413114953626</v>
      </c>
      <c r="AG7" s="106">
        <v>671441</v>
      </c>
      <c r="AH7" s="108">
        <v>3702.5</v>
      </c>
      <c r="AI7" s="108">
        <v>3507.5</v>
      </c>
      <c r="AJ7" s="107">
        <v>1.0555951532430505</v>
      </c>
      <c r="AK7" s="109">
        <v>-54.5</v>
      </c>
      <c r="AL7" s="110">
        <v>983.5</v>
      </c>
      <c r="AM7" s="108">
        <v>965.5</v>
      </c>
      <c r="AN7" s="107">
        <v>1.0186431900569652</v>
      </c>
      <c r="AO7" s="109">
        <v>-37</v>
      </c>
      <c r="AP7" s="108">
        <v>1243</v>
      </c>
      <c r="AQ7" s="108">
        <v>1149.5</v>
      </c>
      <c r="AR7" s="107">
        <v>1.0813397129186604</v>
      </c>
      <c r="AS7" s="109">
        <v>32</v>
      </c>
      <c r="AT7" s="108">
        <v>358.5</v>
      </c>
      <c r="AU7" s="108">
        <v>354.5</v>
      </c>
      <c r="AV7" s="107">
        <v>1.0112834978843441</v>
      </c>
      <c r="AW7" s="109">
        <v>-2.5</v>
      </c>
      <c r="AX7" s="108">
        <v>468.5</v>
      </c>
      <c r="AY7" s="108">
        <v>520</v>
      </c>
      <c r="AZ7" s="107">
        <v>0.90096153846153848</v>
      </c>
      <c r="BA7" s="109">
        <v>8.5</v>
      </c>
      <c r="BB7" s="108">
        <v>305</v>
      </c>
      <c r="BC7" s="108">
        <v>229</v>
      </c>
      <c r="BD7" s="107">
        <v>1.331877729257642</v>
      </c>
      <c r="BE7" s="109">
        <v>0.5</v>
      </c>
      <c r="BF7" s="108">
        <v>344</v>
      </c>
      <c r="BG7" s="108">
        <v>289</v>
      </c>
      <c r="BH7" s="107">
        <v>1.1903114186851211</v>
      </c>
      <c r="BI7" s="109">
        <v>-56</v>
      </c>
      <c r="BJ7" s="107">
        <v>0.69426063470627952</v>
      </c>
      <c r="BK7" s="108">
        <v>1484</v>
      </c>
      <c r="BL7" s="111">
        <v>1310</v>
      </c>
      <c r="BM7" s="112">
        <v>1.1328244274809161</v>
      </c>
      <c r="BN7" s="113">
        <v>-962</v>
      </c>
      <c r="BQ7" s="114">
        <f t="shared" ref="BQ7:BR39" si="0">AP7+AT7+AX7</f>
        <v>2070</v>
      </c>
      <c r="BR7" s="114">
        <f t="shared" si="0"/>
        <v>2024</v>
      </c>
      <c r="BS7" s="85">
        <v>0.97777777777777775</v>
      </c>
    </row>
    <row r="8" spans="1:71" s="73" customFormat="1" ht="13.5" customHeight="1" thickBot="1">
      <c r="A8" s="73">
        <v>1</v>
      </c>
      <c r="B8" s="73" t="s">
        <v>180</v>
      </c>
      <c r="C8" s="73" t="s">
        <v>181</v>
      </c>
      <c r="D8" s="73">
        <v>70067</v>
      </c>
      <c r="E8" s="103">
        <v>3</v>
      </c>
      <c r="F8" s="104" t="s">
        <v>177</v>
      </c>
      <c r="G8" s="104" t="s">
        <v>47</v>
      </c>
      <c r="H8" s="104">
        <v>39</v>
      </c>
      <c r="I8" s="104">
        <v>42</v>
      </c>
      <c r="J8" s="104">
        <v>4856721</v>
      </c>
      <c r="K8" s="104">
        <v>3986799</v>
      </c>
      <c r="L8" s="105">
        <v>1.2182006165848842</v>
      </c>
      <c r="M8" s="104">
        <v>3673865.8436656599</v>
      </c>
      <c r="N8" s="105">
        <v>1.3219647114697382</v>
      </c>
      <c r="O8" s="106">
        <v>258515</v>
      </c>
      <c r="P8" s="104">
        <v>3237519</v>
      </c>
      <c r="Q8" s="104">
        <v>2776057</v>
      </c>
      <c r="R8" s="107">
        <v>1.1662292957241152</v>
      </c>
      <c r="S8" s="106">
        <v>2415120.1364269061</v>
      </c>
      <c r="T8" s="105">
        <v>1.3405208921779797</v>
      </c>
      <c r="U8" s="106">
        <v>254810</v>
      </c>
      <c r="V8" s="104">
        <v>8818708</v>
      </c>
      <c r="W8" s="104">
        <v>7230549</v>
      </c>
      <c r="X8" s="107">
        <v>1.2196457004855372</v>
      </c>
      <c r="Y8" s="106">
        <v>8495906.2219298892</v>
      </c>
      <c r="Z8" s="105">
        <v>1.0379949789507898</v>
      </c>
      <c r="AA8" s="106">
        <v>722092</v>
      </c>
      <c r="AB8" s="104">
        <v>2340969</v>
      </c>
      <c r="AC8" s="104">
        <v>2168088</v>
      </c>
      <c r="AD8" s="107">
        <v>1.0797389220363749</v>
      </c>
      <c r="AE8" s="106">
        <v>1572520.3954639996</v>
      </c>
      <c r="AF8" s="105">
        <v>1.4886732195986916</v>
      </c>
      <c r="AG8" s="106">
        <v>1163240</v>
      </c>
      <c r="AH8" s="108">
        <v>3941.5</v>
      </c>
      <c r="AI8" s="108">
        <v>3245.5</v>
      </c>
      <c r="AJ8" s="107">
        <v>1.2144507780003082</v>
      </c>
      <c r="AK8" s="109">
        <v>248</v>
      </c>
      <c r="AL8" s="110">
        <v>1054</v>
      </c>
      <c r="AM8" s="108">
        <v>907</v>
      </c>
      <c r="AN8" s="107">
        <v>1.1620727673649394</v>
      </c>
      <c r="AO8" s="109">
        <v>-7</v>
      </c>
      <c r="AP8" s="108">
        <v>836.5</v>
      </c>
      <c r="AQ8" s="108">
        <v>820.5</v>
      </c>
      <c r="AR8" s="107">
        <v>1.0195003046922608</v>
      </c>
      <c r="AS8" s="109">
        <v>140.5</v>
      </c>
      <c r="AT8" s="108">
        <v>456</v>
      </c>
      <c r="AU8" s="108">
        <v>380</v>
      </c>
      <c r="AV8" s="107">
        <v>1.2</v>
      </c>
      <c r="AW8" s="109">
        <v>5.5</v>
      </c>
      <c r="AX8" s="108">
        <v>515.5</v>
      </c>
      <c r="AY8" s="108">
        <v>363.5</v>
      </c>
      <c r="AZ8" s="107">
        <v>1.4181568088033012</v>
      </c>
      <c r="BA8" s="109">
        <v>82.5</v>
      </c>
      <c r="BB8" s="108">
        <v>645.5</v>
      </c>
      <c r="BC8" s="108">
        <v>385</v>
      </c>
      <c r="BD8" s="107">
        <v>1.6766233766233767</v>
      </c>
      <c r="BE8" s="109">
        <v>111.5</v>
      </c>
      <c r="BF8" s="108">
        <v>434</v>
      </c>
      <c r="BG8" s="108">
        <v>389.5</v>
      </c>
      <c r="BH8" s="107">
        <v>1.1142490372272145</v>
      </c>
      <c r="BI8" s="109">
        <v>-85</v>
      </c>
      <c r="BJ8" s="107">
        <v>0.58975009514144361</v>
      </c>
      <c r="BK8" s="108">
        <v>1769</v>
      </c>
      <c r="BL8" s="111">
        <v>1131</v>
      </c>
      <c r="BM8" s="112">
        <v>1.5641025641025641</v>
      </c>
      <c r="BN8" s="113">
        <v>-802</v>
      </c>
      <c r="BQ8" s="114">
        <f t="shared" si="0"/>
        <v>1808</v>
      </c>
      <c r="BR8" s="114">
        <f t="shared" si="0"/>
        <v>1564</v>
      </c>
      <c r="BS8" s="85">
        <v>0.86504424778761058</v>
      </c>
    </row>
    <row r="9" spans="1:71" s="73" customFormat="1" ht="13.5" customHeight="1" thickBot="1">
      <c r="A9" s="73">
        <v>0</v>
      </c>
      <c r="B9" s="73" t="s">
        <v>182</v>
      </c>
      <c r="C9" s="73" t="s">
        <v>183</v>
      </c>
      <c r="D9" s="73">
        <v>71174</v>
      </c>
      <c r="E9" s="103">
        <v>5</v>
      </c>
      <c r="F9" s="104" t="s">
        <v>177</v>
      </c>
      <c r="G9" s="104" t="s">
        <v>45</v>
      </c>
      <c r="H9" s="104">
        <v>33</v>
      </c>
      <c r="I9" s="104">
        <v>37</v>
      </c>
      <c r="J9" s="104">
        <v>4682575</v>
      </c>
      <c r="K9" s="104">
        <v>5233657</v>
      </c>
      <c r="L9" s="105">
        <v>0.89470421924860566</v>
      </c>
      <c r="M9" s="104">
        <v>4272062.198570909</v>
      </c>
      <c r="N9" s="105">
        <v>1.0960924214929304</v>
      </c>
      <c r="O9" s="106">
        <v>-195474</v>
      </c>
      <c r="P9" s="104">
        <v>2934218</v>
      </c>
      <c r="Q9" s="104">
        <v>3272063</v>
      </c>
      <c r="R9" s="107">
        <v>0.89674862617254003</v>
      </c>
      <c r="S9" s="106">
        <v>2772757.3457198674</v>
      </c>
      <c r="T9" s="105">
        <v>1.0582310798055838</v>
      </c>
      <c r="U9" s="106">
        <v>48218</v>
      </c>
      <c r="V9" s="104">
        <v>11636064</v>
      </c>
      <c r="W9" s="104">
        <v>13704239</v>
      </c>
      <c r="X9" s="107">
        <v>0.84908501668717251</v>
      </c>
      <c r="Y9" s="106">
        <v>10326380.240736647</v>
      </c>
      <c r="Z9" s="105">
        <v>1.1268289302476746</v>
      </c>
      <c r="AA9" s="106">
        <v>-186636</v>
      </c>
      <c r="AB9" s="104">
        <v>2101543</v>
      </c>
      <c r="AC9" s="104">
        <v>3637191</v>
      </c>
      <c r="AD9" s="107">
        <v>0.57779286267891894</v>
      </c>
      <c r="AE9" s="106">
        <v>2869479.1681920001</v>
      </c>
      <c r="AF9" s="105">
        <v>0.73237785563856839</v>
      </c>
      <c r="AG9" s="106">
        <v>426979</v>
      </c>
      <c r="AH9" s="108">
        <v>2563.5</v>
      </c>
      <c r="AI9" s="108">
        <v>2994.5</v>
      </c>
      <c r="AJ9" s="107">
        <v>0.85606946067790946</v>
      </c>
      <c r="AK9" s="109">
        <v>-38</v>
      </c>
      <c r="AL9" s="110">
        <v>688</v>
      </c>
      <c r="AM9" s="108">
        <v>789.5</v>
      </c>
      <c r="AN9" s="107">
        <v>0.87143761874604175</v>
      </c>
      <c r="AO9" s="109">
        <v>-4</v>
      </c>
      <c r="AP9" s="108">
        <v>506.5</v>
      </c>
      <c r="AQ9" s="108">
        <v>707.5</v>
      </c>
      <c r="AR9" s="107">
        <v>0.71590106007067134</v>
      </c>
      <c r="AS9" s="109">
        <v>-37</v>
      </c>
      <c r="AT9" s="108">
        <v>342.5</v>
      </c>
      <c r="AU9" s="108">
        <v>411.5</v>
      </c>
      <c r="AV9" s="107">
        <v>0.83232077764277035</v>
      </c>
      <c r="AW9" s="109">
        <v>-1</v>
      </c>
      <c r="AX9" s="108">
        <v>260.5</v>
      </c>
      <c r="AY9" s="108">
        <v>348.5</v>
      </c>
      <c r="AZ9" s="107">
        <v>0.74748923959827829</v>
      </c>
      <c r="BA9" s="109">
        <v>15.5</v>
      </c>
      <c r="BB9" s="108">
        <v>346.5</v>
      </c>
      <c r="BC9" s="108">
        <v>243.5</v>
      </c>
      <c r="BD9" s="107">
        <v>1.4229979466119096</v>
      </c>
      <c r="BE9" s="109">
        <v>54</v>
      </c>
      <c r="BF9" s="108">
        <v>419.5</v>
      </c>
      <c r="BG9" s="108">
        <v>494</v>
      </c>
      <c r="BH9" s="107">
        <v>0.84919028340080971</v>
      </c>
      <c r="BI9" s="109">
        <v>-65.5</v>
      </c>
      <c r="BJ9" s="107">
        <v>0.62960795787009949</v>
      </c>
      <c r="BK9" s="108">
        <v>682</v>
      </c>
      <c r="BL9" s="111">
        <v>819</v>
      </c>
      <c r="BM9" s="112">
        <v>0.83272283272283276</v>
      </c>
      <c r="BN9" s="113">
        <v>-243.5</v>
      </c>
      <c r="BQ9" s="114">
        <f t="shared" si="0"/>
        <v>1109.5</v>
      </c>
      <c r="BR9" s="114">
        <f t="shared" si="0"/>
        <v>1467.5</v>
      </c>
      <c r="BS9" s="85">
        <v>1.3226678684091933</v>
      </c>
    </row>
    <row r="10" spans="1:71" s="73" customFormat="1" ht="13.5" customHeight="1" thickBot="1">
      <c r="A10" s="73">
        <v>1</v>
      </c>
      <c r="B10" s="73" t="s">
        <v>184</v>
      </c>
      <c r="C10" s="73" t="s">
        <v>185</v>
      </c>
      <c r="D10" s="73">
        <v>70930</v>
      </c>
      <c r="E10" s="103">
        <v>4</v>
      </c>
      <c r="F10" s="104" t="s">
        <v>177</v>
      </c>
      <c r="G10" s="104" t="s">
        <v>44</v>
      </c>
      <c r="H10" s="104">
        <v>32</v>
      </c>
      <c r="I10" s="104">
        <v>32</v>
      </c>
      <c r="J10" s="104">
        <v>4698053</v>
      </c>
      <c r="K10" s="104">
        <v>4918476</v>
      </c>
      <c r="L10" s="105">
        <v>0.9551846954219152</v>
      </c>
      <c r="M10" s="104">
        <v>4010469.3791281083</v>
      </c>
      <c r="N10" s="105">
        <v>1.1714471688651504</v>
      </c>
      <c r="O10" s="106">
        <v>348462</v>
      </c>
      <c r="P10" s="104">
        <v>3066421</v>
      </c>
      <c r="Q10" s="104">
        <v>3063466</v>
      </c>
      <c r="R10" s="107">
        <v>1.0009645936987712</v>
      </c>
      <c r="S10" s="106">
        <v>2567739.3640975673</v>
      </c>
      <c r="T10" s="105">
        <v>1.1942103793223946</v>
      </c>
      <c r="U10" s="106">
        <v>254915</v>
      </c>
      <c r="V10" s="104">
        <v>10153776</v>
      </c>
      <c r="W10" s="104">
        <v>12937194</v>
      </c>
      <c r="X10" s="107">
        <v>0.78485149098019247</v>
      </c>
      <c r="Y10" s="106">
        <v>10054431.039199868</v>
      </c>
      <c r="Z10" s="105">
        <v>1.0098807143251378</v>
      </c>
      <c r="AA10" s="106">
        <v>1979109</v>
      </c>
      <c r="AB10" s="104">
        <v>2996824</v>
      </c>
      <c r="AC10" s="104">
        <v>2966276</v>
      </c>
      <c r="AD10" s="107">
        <v>1.0102984348051227</v>
      </c>
      <c r="AE10" s="106">
        <v>1679894.6332319998</v>
      </c>
      <c r="AF10" s="105">
        <v>1.783935694963392</v>
      </c>
      <c r="AG10" s="106">
        <v>1711676</v>
      </c>
      <c r="AH10" s="108">
        <v>3439</v>
      </c>
      <c r="AI10" s="108">
        <v>3352</v>
      </c>
      <c r="AJ10" s="107">
        <v>1.0259546539379476</v>
      </c>
      <c r="AK10" s="109">
        <v>257</v>
      </c>
      <c r="AL10" s="110">
        <v>972</v>
      </c>
      <c r="AM10" s="108">
        <v>885</v>
      </c>
      <c r="AN10" s="107">
        <v>1.0983050847457627</v>
      </c>
      <c r="AO10" s="109">
        <v>45.5</v>
      </c>
      <c r="AP10" s="108">
        <v>667.5</v>
      </c>
      <c r="AQ10" s="108">
        <v>796.5</v>
      </c>
      <c r="AR10" s="107">
        <v>0.83804143126177022</v>
      </c>
      <c r="AS10" s="109">
        <v>24</v>
      </c>
      <c r="AT10" s="108">
        <v>334.5</v>
      </c>
      <c r="AU10" s="108">
        <v>387</v>
      </c>
      <c r="AV10" s="107">
        <v>0.86434108527131781</v>
      </c>
      <c r="AW10" s="109">
        <v>40.5</v>
      </c>
      <c r="AX10" s="108">
        <v>575.5</v>
      </c>
      <c r="AY10" s="108">
        <v>514.5</v>
      </c>
      <c r="AZ10" s="107">
        <v>1.1185617103984451</v>
      </c>
      <c r="BA10" s="109">
        <v>66</v>
      </c>
      <c r="BB10" s="108">
        <v>607.5</v>
      </c>
      <c r="BC10" s="108">
        <v>474.5</v>
      </c>
      <c r="BD10" s="107">
        <v>1.280295047418335</v>
      </c>
      <c r="BE10" s="109">
        <v>120</v>
      </c>
      <c r="BF10" s="108">
        <v>282</v>
      </c>
      <c r="BG10" s="108">
        <v>294.5</v>
      </c>
      <c r="BH10" s="107">
        <v>0.95755517826825132</v>
      </c>
      <c r="BI10" s="109">
        <v>-39</v>
      </c>
      <c r="BJ10" s="107">
        <v>0.55873800523407968</v>
      </c>
      <c r="BK10" s="108">
        <v>1399</v>
      </c>
      <c r="BL10" s="111">
        <v>1100</v>
      </c>
      <c r="BM10" s="112">
        <v>1.2718181818181817</v>
      </c>
      <c r="BN10" s="113">
        <v>-851</v>
      </c>
      <c r="BQ10" s="114">
        <f t="shared" si="0"/>
        <v>1577.5</v>
      </c>
      <c r="BR10" s="114">
        <f t="shared" si="0"/>
        <v>1698</v>
      </c>
      <c r="BS10" s="85">
        <v>1.0763866877971473</v>
      </c>
    </row>
    <row r="11" spans="1:71" s="73" customFormat="1" ht="13.5" customHeight="1" thickBot="1">
      <c r="A11" s="73">
        <v>0</v>
      </c>
      <c r="B11" s="73" t="s">
        <v>186</v>
      </c>
      <c r="C11" s="73" t="s">
        <v>187</v>
      </c>
      <c r="D11" s="73">
        <v>71050</v>
      </c>
      <c r="E11" s="103">
        <v>6</v>
      </c>
      <c r="F11" s="104" t="s">
        <v>188</v>
      </c>
      <c r="G11" s="104" t="s">
        <v>64</v>
      </c>
      <c r="H11" s="104">
        <v>26</v>
      </c>
      <c r="I11" s="104">
        <v>34</v>
      </c>
      <c r="J11" s="104">
        <v>4221801</v>
      </c>
      <c r="K11" s="104">
        <v>3725768</v>
      </c>
      <c r="L11" s="105">
        <v>1.1331357722756759</v>
      </c>
      <c r="M11" s="104">
        <v>3743675.7476961352</v>
      </c>
      <c r="N11" s="105">
        <v>1.127715455217537</v>
      </c>
      <c r="O11" s="106">
        <v>-149561</v>
      </c>
      <c r="P11" s="104">
        <v>2382761</v>
      </c>
      <c r="Q11" s="104">
        <v>2350238</v>
      </c>
      <c r="R11" s="107">
        <v>1.0138381729850339</v>
      </c>
      <c r="S11" s="106">
        <v>2388010.8309844495</v>
      </c>
      <c r="T11" s="105">
        <v>0.99780158828580967</v>
      </c>
      <c r="U11" s="106">
        <v>-113598</v>
      </c>
      <c r="V11" s="104">
        <v>14089520</v>
      </c>
      <c r="W11" s="104">
        <v>10313662</v>
      </c>
      <c r="X11" s="107">
        <v>1.3661025540685743</v>
      </c>
      <c r="Y11" s="106">
        <v>9620445.1959705837</v>
      </c>
      <c r="Z11" s="105">
        <v>1.4645392924125007</v>
      </c>
      <c r="AA11" s="106">
        <v>103025</v>
      </c>
      <c r="AB11" s="104">
        <v>2641609</v>
      </c>
      <c r="AC11" s="104">
        <v>3300887</v>
      </c>
      <c r="AD11" s="107">
        <v>0.80027247221731612</v>
      </c>
      <c r="AE11" s="106">
        <v>1703975.1982800001</v>
      </c>
      <c r="AF11" s="105">
        <v>1.55026258754614</v>
      </c>
      <c r="AG11" s="106">
        <v>1132407</v>
      </c>
      <c r="AH11" s="108">
        <v>3329.5</v>
      </c>
      <c r="AI11" s="108">
        <v>2940</v>
      </c>
      <c r="AJ11" s="107">
        <v>1.1324829931972789</v>
      </c>
      <c r="AK11" s="109">
        <v>-161</v>
      </c>
      <c r="AL11" s="110">
        <v>908</v>
      </c>
      <c r="AM11" s="108">
        <v>877.5</v>
      </c>
      <c r="AN11" s="107">
        <v>1.0347578347578348</v>
      </c>
      <c r="AO11" s="109">
        <v>-50</v>
      </c>
      <c r="AP11" s="108">
        <v>814</v>
      </c>
      <c r="AQ11" s="108">
        <v>706</v>
      </c>
      <c r="AR11" s="107">
        <v>1.1529745042492918</v>
      </c>
      <c r="AS11" s="109">
        <v>-91</v>
      </c>
      <c r="AT11" s="108">
        <v>219.5</v>
      </c>
      <c r="AU11" s="108">
        <v>214</v>
      </c>
      <c r="AV11" s="107">
        <v>1.0257009345794392</v>
      </c>
      <c r="AW11" s="109">
        <v>2.5</v>
      </c>
      <c r="AX11" s="108">
        <v>392</v>
      </c>
      <c r="AY11" s="108">
        <v>347</v>
      </c>
      <c r="AZ11" s="107">
        <v>1.1296829971181557</v>
      </c>
      <c r="BA11" s="109">
        <v>-8.5</v>
      </c>
      <c r="BB11" s="108">
        <v>595.5</v>
      </c>
      <c r="BC11" s="108">
        <v>376</v>
      </c>
      <c r="BD11" s="107">
        <v>1.5837765957446808</v>
      </c>
      <c r="BE11" s="109">
        <v>6</v>
      </c>
      <c r="BF11" s="108">
        <v>400.5</v>
      </c>
      <c r="BG11" s="108">
        <v>419.5</v>
      </c>
      <c r="BH11" s="107">
        <v>0.95470798569725868</v>
      </c>
      <c r="BI11" s="109">
        <v>-20</v>
      </c>
      <c r="BJ11" s="107">
        <v>0.63748310557140708</v>
      </c>
      <c r="BK11" s="108">
        <v>820</v>
      </c>
      <c r="BL11" s="111">
        <v>616</v>
      </c>
      <c r="BM11" s="112">
        <v>1.3311688311688312</v>
      </c>
      <c r="BN11" s="113">
        <v>-307</v>
      </c>
      <c r="BQ11" s="114">
        <f t="shared" si="0"/>
        <v>1425.5</v>
      </c>
      <c r="BR11" s="114">
        <f t="shared" si="0"/>
        <v>1267</v>
      </c>
      <c r="BS11" s="85">
        <v>0.88881094352858647</v>
      </c>
    </row>
    <row r="12" spans="1:71" s="73" customFormat="1" ht="13.5" customHeight="1" thickBot="1">
      <c r="A12" s="73">
        <v>1</v>
      </c>
      <c r="B12" s="73" t="s">
        <v>189</v>
      </c>
      <c r="C12" s="73" t="s">
        <v>190</v>
      </c>
      <c r="D12" s="73">
        <v>71507</v>
      </c>
      <c r="E12" s="103">
        <v>7</v>
      </c>
      <c r="F12" s="104" t="s">
        <v>191</v>
      </c>
      <c r="G12" s="104" t="s">
        <v>13</v>
      </c>
      <c r="H12" s="104">
        <v>32</v>
      </c>
      <c r="I12" s="104">
        <v>35</v>
      </c>
      <c r="J12" s="104">
        <v>4110039</v>
      </c>
      <c r="K12" s="104">
        <v>4061293</v>
      </c>
      <c r="L12" s="105">
        <v>1.01200258144389</v>
      </c>
      <c r="M12" s="104">
        <v>3416059.9078836022</v>
      </c>
      <c r="N12" s="105">
        <v>1.2031519091672922</v>
      </c>
      <c r="O12" s="106">
        <v>527065</v>
      </c>
      <c r="P12" s="104">
        <v>2781689</v>
      </c>
      <c r="Q12" s="104">
        <v>2834603</v>
      </c>
      <c r="R12" s="107">
        <v>0.98133283567399032</v>
      </c>
      <c r="S12" s="106">
        <v>2237365.7518417905</v>
      </c>
      <c r="T12" s="105">
        <v>1.2432875571238742</v>
      </c>
      <c r="U12" s="106">
        <v>313779</v>
      </c>
      <c r="V12" s="104">
        <v>6830475</v>
      </c>
      <c r="W12" s="104">
        <v>6965496</v>
      </c>
      <c r="X12" s="107">
        <v>0.98061573791729983</v>
      </c>
      <c r="Y12" s="106">
        <v>7999875.9211545549</v>
      </c>
      <c r="Z12" s="105">
        <v>0.85382261766557688</v>
      </c>
      <c r="AA12" s="106">
        <v>1659042</v>
      </c>
      <c r="AB12" s="104">
        <v>881514</v>
      </c>
      <c r="AC12" s="104">
        <v>1651644</v>
      </c>
      <c r="AD12" s="107">
        <v>0.53371913075699118</v>
      </c>
      <c r="AE12" s="106">
        <v>911906.31759200001</v>
      </c>
      <c r="AF12" s="105">
        <v>0.96667166680865346</v>
      </c>
      <c r="AG12" s="106">
        <v>425998</v>
      </c>
      <c r="AH12" s="108">
        <v>3453</v>
      </c>
      <c r="AI12" s="108">
        <v>3384</v>
      </c>
      <c r="AJ12" s="107">
        <v>1.0203900709219857</v>
      </c>
      <c r="AK12" s="109">
        <v>392</v>
      </c>
      <c r="AL12" s="110">
        <v>815</v>
      </c>
      <c r="AM12" s="108">
        <v>915</v>
      </c>
      <c r="AN12" s="107">
        <v>0.89071038251366119</v>
      </c>
      <c r="AO12" s="109">
        <v>26</v>
      </c>
      <c r="AP12" s="108">
        <v>1265.5</v>
      </c>
      <c r="AQ12" s="108">
        <v>1190.5</v>
      </c>
      <c r="AR12" s="107">
        <v>1.0629987400251995</v>
      </c>
      <c r="AS12" s="109">
        <v>117.5</v>
      </c>
      <c r="AT12" s="108">
        <v>278</v>
      </c>
      <c r="AU12" s="108">
        <v>291</v>
      </c>
      <c r="AV12" s="107">
        <v>0.9553264604810997</v>
      </c>
      <c r="AW12" s="109">
        <v>46.5</v>
      </c>
      <c r="AX12" s="108">
        <v>397</v>
      </c>
      <c r="AY12" s="108">
        <v>349.5</v>
      </c>
      <c r="AZ12" s="107">
        <v>1.1359084406294706</v>
      </c>
      <c r="BA12" s="109">
        <v>82</v>
      </c>
      <c r="BB12" s="108">
        <v>406.5</v>
      </c>
      <c r="BC12" s="108">
        <v>292</v>
      </c>
      <c r="BD12" s="107">
        <v>1.3921232876712328</v>
      </c>
      <c r="BE12" s="109">
        <v>92.5</v>
      </c>
      <c r="BF12" s="108">
        <v>291</v>
      </c>
      <c r="BG12" s="108">
        <v>346</v>
      </c>
      <c r="BH12" s="107">
        <v>0.84104046242774566</v>
      </c>
      <c r="BI12" s="109">
        <v>27.5</v>
      </c>
      <c r="BJ12" s="107">
        <v>0.68679409209383147</v>
      </c>
      <c r="BK12" s="108">
        <v>1158</v>
      </c>
      <c r="BL12" s="111">
        <v>1093</v>
      </c>
      <c r="BM12" s="112">
        <v>1.059469350411711</v>
      </c>
      <c r="BN12" s="113">
        <v>-702.5</v>
      </c>
      <c r="BQ12" s="114">
        <f t="shared" si="0"/>
        <v>1940.5</v>
      </c>
      <c r="BR12" s="114">
        <f t="shared" si="0"/>
        <v>1831</v>
      </c>
      <c r="BS12" s="85">
        <v>0.94357124452460706</v>
      </c>
    </row>
    <row r="13" spans="1:71" s="73" customFormat="1" ht="13.5" customHeight="1" thickBot="1">
      <c r="A13" s="73">
        <v>0</v>
      </c>
      <c r="B13" s="73" t="s">
        <v>192</v>
      </c>
      <c r="C13" s="73" t="s">
        <v>193</v>
      </c>
      <c r="D13" s="73">
        <v>71594</v>
      </c>
      <c r="E13" s="103">
        <v>8</v>
      </c>
      <c r="F13" s="104" t="s">
        <v>188</v>
      </c>
      <c r="G13" s="104" t="s">
        <v>67</v>
      </c>
      <c r="H13" s="104">
        <v>31</v>
      </c>
      <c r="I13" s="104">
        <v>30</v>
      </c>
      <c r="J13" s="104">
        <v>3798587</v>
      </c>
      <c r="K13" s="104">
        <v>3605249</v>
      </c>
      <c r="L13" s="105">
        <v>1.053626809133017</v>
      </c>
      <c r="M13" s="104">
        <v>3466102.1014103508</v>
      </c>
      <c r="N13" s="105">
        <v>1.095924727218613</v>
      </c>
      <c r="O13" s="106">
        <v>158399</v>
      </c>
      <c r="P13" s="104">
        <v>2422676</v>
      </c>
      <c r="Q13" s="104">
        <v>2411841</v>
      </c>
      <c r="R13" s="107">
        <v>1.0044924188617741</v>
      </c>
      <c r="S13" s="106">
        <v>2390453.1084779231</v>
      </c>
      <c r="T13" s="105">
        <v>1.0134798258153637</v>
      </c>
      <c r="U13" s="106">
        <v>113808</v>
      </c>
      <c r="V13" s="104">
        <v>10925215</v>
      </c>
      <c r="W13" s="104">
        <v>9925964</v>
      </c>
      <c r="X13" s="107">
        <v>1.1006704235477784</v>
      </c>
      <c r="Y13" s="106">
        <v>8186261.7734893998</v>
      </c>
      <c r="Z13" s="105">
        <v>1.3345792380327364</v>
      </c>
      <c r="AA13" s="106">
        <v>1531188</v>
      </c>
      <c r="AB13" s="104">
        <v>3429834</v>
      </c>
      <c r="AC13" s="104">
        <v>3103147</v>
      </c>
      <c r="AD13" s="107">
        <v>1.1052760310742611</v>
      </c>
      <c r="AE13" s="106">
        <v>2021085.0960280003</v>
      </c>
      <c r="AF13" s="105">
        <v>1.6970260216853743</v>
      </c>
      <c r="AG13" s="106">
        <v>2354634</v>
      </c>
      <c r="AH13" s="108">
        <v>2500.5</v>
      </c>
      <c r="AI13" s="108">
        <v>2215</v>
      </c>
      <c r="AJ13" s="107">
        <v>1.1288939051918736</v>
      </c>
      <c r="AK13" s="109">
        <v>-77.5</v>
      </c>
      <c r="AL13" s="110">
        <v>889.5</v>
      </c>
      <c r="AM13" s="108">
        <v>895.5</v>
      </c>
      <c r="AN13" s="107">
        <v>0.99329983249581244</v>
      </c>
      <c r="AO13" s="109">
        <v>-59.5</v>
      </c>
      <c r="AP13" s="108">
        <v>447</v>
      </c>
      <c r="AQ13" s="108">
        <v>454</v>
      </c>
      <c r="AR13" s="107">
        <v>0.98458149779735682</v>
      </c>
      <c r="AS13" s="109">
        <v>-36.5</v>
      </c>
      <c r="AT13" s="108">
        <v>116</v>
      </c>
      <c r="AU13" s="108">
        <v>101.5</v>
      </c>
      <c r="AV13" s="107">
        <v>1.1428571428571428</v>
      </c>
      <c r="AW13" s="109">
        <v>-5.5</v>
      </c>
      <c r="AX13" s="108">
        <v>299.5</v>
      </c>
      <c r="AY13" s="108">
        <v>215.5</v>
      </c>
      <c r="AZ13" s="107">
        <v>1.3897911832946637</v>
      </c>
      <c r="BA13" s="109">
        <v>25</v>
      </c>
      <c r="BB13" s="108">
        <v>339.5</v>
      </c>
      <c r="BC13" s="108">
        <v>145.5</v>
      </c>
      <c r="BD13" s="107">
        <v>2.3333333333333335</v>
      </c>
      <c r="BE13" s="109">
        <v>55</v>
      </c>
      <c r="BF13" s="108">
        <v>409</v>
      </c>
      <c r="BG13" s="108">
        <v>403</v>
      </c>
      <c r="BH13" s="107">
        <v>1.0148883374689825</v>
      </c>
      <c r="BI13" s="109">
        <v>-56</v>
      </c>
      <c r="BJ13" s="107">
        <v>0.69806038792241554</v>
      </c>
      <c r="BK13" s="108">
        <v>427</v>
      </c>
      <c r="BL13" s="111">
        <v>352</v>
      </c>
      <c r="BM13" s="112">
        <v>1.2130681818181819</v>
      </c>
      <c r="BN13" s="113">
        <v>41</v>
      </c>
      <c r="BQ13" s="114">
        <f t="shared" si="0"/>
        <v>862.5</v>
      </c>
      <c r="BR13" s="114">
        <f t="shared" si="0"/>
        <v>771</v>
      </c>
      <c r="BS13" s="85">
        <v>0.89391304347826084</v>
      </c>
    </row>
    <row r="14" spans="1:71" s="73" customFormat="1" ht="13.5" customHeight="1" thickBot="1">
      <c r="A14" s="73">
        <v>1</v>
      </c>
      <c r="B14" s="73" t="s">
        <v>194</v>
      </c>
      <c r="C14" s="73" t="s">
        <v>195</v>
      </c>
      <c r="D14" s="73">
        <v>71592</v>
      </c>
      <c r="E14" s="103">
        <v>9</v>
      </c>
      <c r="F14" s="104" t="s">
        <v>188</v>
      </c>
      <c r="G14" s="104" t="s">
        <v>43</v>
      </c>
      <c r="H14" s="104">
        <v>31</v>
      </c>
      <c r="I14" s="104">
        <v>35</v>
      </c>
      <c r="J14" s="104">
        <v>3742926</v>
      </c>
      <c r="K14" s="104">
        <v>3853690</v>
      </c>
      <c r="L14" s="105">
        <v>0.97125767770630222</v>
      </c>
      <c r="M14" s="104">
        <v>3980592.8470431543</v>
      </c>
      <c r="N14" s="105">
        <v>0.94029360545635887</v>
      </c>
      <c r="O14" s="106">
        <v>19983</v>
      </c>
      <c r="P14" s="104">
        <v>2180706</v>
      </c>
      <c r="Q14" s="104">
        <v>2209013</v>
      </c>
      <c r="R14" s="107">
        <v>0.98718567975833549</v>
      </c>
      <c r="S14" s="106">
        <v>2431360.861502782</v>
      </c>
      <c r="T14" s="105">
        <v>0.89690758559473704</v>
      </c>
      <c r="U14" s="106">
        <v>21390</v>
      </c>
      <c r="V14" s="104">
        <v>11841639</v>
      </c>
      <c r="W14" s="104">
        <v>13176099</v>
      </c>
      <c r="X14" s="107">
        <v>0.89872116170347538</v>
      </c>
      <c r="Y14" s="106">
        <v>10664533.034213446</v>
      </c>
      <c r="Z14" s="105">
        <v>1.1103757625402086</v>
      </c>
      <c r="AA14" s="106">
        <v>1278730</v>
      </c>
      <c r="AB14" s="104">
        <v>2968269</v>
      </c>
      <c r="AC14" s="104">
        <v>2361754</v>
      </c>
      <c r="AD14" s="107">
        <v>1.2568070171575871</v>
      </c>
      <c r="AE14" s="106">
        <v>2243354.0176599994</v>
      </c>
      <c r="AF14" s="105">
        <v>1.3231389146043682</v>
      </c>
      <c r="AG14" s="106">
        <v>859353</v>
      </c>
      <c r="AH14" s="108">
        <v>3137.5</v>
      </c>
      <c r="AI14" s="108">
        <v>2965</v>
      </c>
      <c r="AJ14" s="107">
        <v>1.0581787521079258</v>
      </c>
      <c r="AK14" s="109">
        <v>-9.5</v>
      </c>
      <c r="AL14" s="110">
        <v>833</v>
      </c>
      <c r="AM14" s="108">
        <v>829</v>
      </c>
      <c r="AN14" s="107">
        <v>1.0048250904704463</v>
      </c>
      <c r="AO14" s="109">
        <v>-3</v>
      </c>
      <c r="AP14" s="108">
        <v>736.5</v>
      </c>
      <c r="AQ14" s="108">
        <v>798</v>
      </c>
      <c r="AR14" s="107">
        <v>0.92293233082706772</v>
      </c>
      <c r="AS14" s="109">
        <v>-53</v>
      </c>
      <c r="AT14" s="108">
        <v>151.5</v>
      </c>
      <c r="AU14" s="108">
        <v>181</v>
      </c>
      <c r="AV14" s="107">
        <v>0.83701657458563539</v>
      </c>
      <c r="AW14" s="109">
        <v>12</v>
      </c>
      <c r="AX14" s="108">
        <v>356.5</v>
      </c>
      <c r="AY14" s="108">
        <v>277</v>
      </c>
      <c r="AZ14" s="107">
        <v>1.2870036101083033</v>
      </c>
      <c r="BA14" s="109">
        <v>8.5</v>
      </c>
      <c r="BB14" s="108">
        <v>463</v>
      </c>
      <c r="BC14" s="108">
        <v>272</v>
      </c>
      <c r="BD14" s="107">
        <v>1.7022058823529411</v>
      </c>
      <c r="BE14" s="109">
        <v>60.5</v>
      </c>
      <c r="BF14" s="108">
        <v>597</v>
      </c>
      <c r="BG14" s="108">
        <v>608</v>
      </c>
      <c r="BH14" s="107">
        <v>0.98190789473684215</v>
      </c>
      <c r="BI14" s="109">
        <v>-34.5</v>
      </c>
      <c r="BJ14" s="107">
        <v>0.69051792828685254</v>
      </c>
      <c r="BK14" s="108">
        <v>679</v>
      </c>
      <c r="BL14" s="111">
        <v>528</v>
      </c>
      <c r="BM14" s="112">
        <v>1.2859848484848484</v>
      </c>
      <c r="BN14" s="113">
        <v>-61.5</v>
      </c>
      <c r="BQ14" s="114">
        <f t="shared" si="0"/>
        <v>1244.5</v>
      </c>
      <c r="BR14" s="114">
        <f t="shared" si="0"/>
        <v>1256</v>
      </c>
      <c r="BS14" s="85">
        <v>1.0092406588991563</v>
      </c>
    </row>
    <row r="15" spans="1:71" s="73" customFormat="1" ht="13.5" customHeight="1" thickBot="1">
      <c r="A15" s="73">
        <v>0</v>
      </c>
      <c r="B15" s="73" t="s">
        <v>196</v>
      </c>
      <c r="C15" s="73" t="s">
        <v>197</v>
      </c>
      <c r="D15" s="73">
        <v>71031</v>
      </c>
      <c r="E15" s="103">
        <v>10</v>
      </c>
      <c r="F15" s="104" t="s">
        <v>198</v>
      </c>
      <c r="G15" s="104" t="s">
        <v>65</v>
      </c>
      <c r="H15" s="104">
        <v>37</v>
      </c>
      <c r="I15" s="104">
        <v>42</v>
      </c>
      <c r="J15" s="104">
        <v>3516944</v>
      </c>
      <c r="K15" s="104">
        <v>3530518</v>
      </c>
      <c r="L15" s="105">
        <v>0.99615523840977438</v>
      </c>
      <c r="M15" s="104">
        <v>3973716.7018211232</v>
      </c>
      <c r="N15" s="105">
        <v>0.88505151823938832</v>
      </c>
      <c r="O15" s="106">
        <v>-184196</v>
      </c>
      <c r="P15" s="104">
        <v>2381580</v>
      </c>
      <c r="Q15" s="104">
        <v>2320282</v>
      </c>
      <c r="R15" s="107">
        <v>1.0264183405292977</v>
      </c>
      <c r="S15" s="106">
        <v>2658556.279045979</v>
      </c>
      <c r="T15" s="105">
        <v>0.89581703376790212</v>
      </c>
      <c r="U15" s="106">
        <v>-95203</v>
      </c>
      <c r="V15" s="104">
        <v>7087298</v>
      </c>
      <c r="W15" s="104">
        <v>8293931</v>
      </c>
      <c r="X15" s="107">
        <v>0.8545161516294264</v>
      </c>
      <c r="Y15" s="106">
        <v>9753938.7565840352</v>
      </c>
      <c r="Z15" s="105">
        <v>0.72660882714851804</v>
      </c>
      <c r="AA15" s="106">
        <v>736594</v>
      </c>
      <c r="AB15" s="104">
        <v>2066612</v>
      </c>
      <c r="AC15" s="104">
        <v>1945752</v>
      </c>
      <c r="AD15" s="107">
        <v>1.0621148018863658</v>
      </c>
      <c r="AE15" s="106">
        <v>1949310.0838840001</v>
      </c>
      <c r="AF15" s="105">
        <v>1.060176119277173</v>
      </c>
      <c r="AG15" s="106">
        <v>782764</v>
      </c>
      <c r="AH15" s="108">
        <v>2773</v>
      </c>
      <c r="AI15" s="108">
        <v>2633.5</v>
      </c>
      <c r="AJ15" s="107">
        <v>1.0529713309284223</v>
      </c>
      <c r="AK15" s="109">
        <v>-267</v>
      </c>
      <c r="AL15" s="110">
        <v>668</v>
      </c>
      <c r="AM15" s="108">
        <v>585</v>
      </c>
      <c r="AN15" s="107">
        <v>1.1418803418803418</v>
      </c>
      <c r="AO15" s="109">
        <v>-91.5</v>
      </c>
      <c r="AP15" s="108">
        <v>711.5</v>
      </c>
      <c r="AQ15" s="108">
        <v>696</v>
      </c>
      <c r="AR15" s="107">
        <v>1.0222701149425288</v>
      </c>
      <c r="AS15" s="109">
        <v>-144</v>
      </c>
      <c r="AT15" s="108">
        <v>242.5</v>
      </c>
      <c r="AU15" s="108">
        <v>281.5</v>
      </c>
      <c r="AV15" s="107">
        <v>0.86145648312611012</v>
      </c>
      <c r="AW15" s="109">
        <v>-9.5</v>
      </c>
      <c r="AX15" s="108">
        <v>365</v>
      </c>
      <c r="AY15" s="108">
        <v>343.5</v>
      </c>
      <c r="AZ15" s="107">
        <v>1.0625909752547307</v>
      </c>
      <c r="BA15" s="109">
        <v>2</v>
      </c>
      <c r="BB15" s="108">
        <v>481.5</v>
      </c>
      <c r="BC15" s="108">
        <v>332</v>
      </c>
      <c r="BD15" s="107">
        <v>1.4503012048192772</v>
      </c>
      <c r="BE15" s="109">
        <v>25.5</v>
      </c>
      <c r="BF15" s="108">
        <v>304.5</v>
      </c>
      <c r="BG15" s="108">
        <v>395.5</v>
      </c>
      <c r="BH15" s="107">
        <v>0.76991150442477874</v>
      </c>
      <c r="BI15" s="109">
        <v>-49.5</v>
      </c>
      <c r="BJ15" s="107">
        <v>0.60728452939055177</v>
      </c>
      <c r="BK15" s="108">
        <v>769</v>
      </c>
      <c r="BL15" s="111">
        <v>602</v>
      </c>
      <c r="BM15" s="112">
        <v>1.2774086378737541</v>
      </c>
      <c r="BN15" s="113">
        <v>-591</v>
      </c>
      <c r="BQ15" s="114">
        <f t="shared" si="0"/>
        <v>1319</v>
      </c>
      <c r="BR15" s="114">
        <f t="shared" si="0"/>
        <v>1321</v>
      </c>
      <c r="BS15" s="85">
        <v>1.001516300227445</v>
      </c>
    </row>
    <row r="16" spans="1:71" s="73" customFormat="1" ht="13.5" customHeight="1" thickBot="1">
      <c r="A16" s="73">
        <v>1</v>
      </c>
      <c r="B16" s="73" t="s">
        <v>199</v>
      </c>
      <c r="C16" s="73" t="s">
        <v>200</v>
      </c>
      <c r="D16" s="73">
        <v>71239</v>
      </c>
      <c r="E16" s="103">
        <v>11</v>
      </c>
      <c r="F16" s="104" t="s">
        <v>177</v>
      </c>
      <c r="G16" s="104" t="s">
        <v>59</v>
      </c>
      <c r="H16" s="104">
        <v>37</v>
      </c>
      <c r="I16" s="104">
        <v>43</v>
      </c>
      <c r="J16" s="104">
        <v>3427484</v>
      </c>
      <c r="K16" s="104">
        <v>3610562</v>
      </c>
      <c r="L16" s="105">
        <v>0.94929376645519448</v>
      </c>
      <c r="M16" s="104">
        <v>3876000.5002385699</v>
      </c>
      <c r="N16" s="105">
        <v>0.8842836836035074</v>
      </c>
      <c r="O16" s="106">
        <v>261882</v>
      </c>
      <c r="P16" s="104">
        <v>2235632</v>
      </c>
      <c r="Q16" s="104">
        <v>2470456</v>
      </c>
      <c r="R16" s="107">
        <v>0.90494710288303049</v>
      </c>
      <c r="S16" s="106">
        <v>2592634.4739539423</v>
      </c>
      <c r="T16" s="105">
        <v>0.86230127017886582</v>
      </c>
      <c r="U16" s="106">
        <v>110461</v>
      </c>
      <c r="V16" s="104">
        <v>6859477</v>
      </c>
      <c r="W16" s="104">
        <v>7190324</v>
      </c>
      <c r="X16" s="107">
        <v>0.9539871916759245</v>
      </c>
      <c r="Y16" s="106">
        <v>8899538.1930189785</v>
      </c>
      <c r="Z16" s="105">
        <v>0.77076774673327952</v>
      </c>
      <c r="AA16" s="106">
        <v>1037866</v>
      </c>
      <c r="AB16" s="104">
        <v>1651109</v>
      </c>
      <c r="AC16" s="104">
        <v>1922965</v>
      </c>
      <c r="AD16" s="107">
        <v>0.85862665207115052</v>
      </c>
      <c r="AE16" s="106">
        <v>1284541.3231520003</v>
      </c>
      <c r="AF16" s="105">
        <v>1.2853685360222729</v>
      </c>
      <c r="AG16" s="106">
        <v>873433</v>
      </c>
      <c r="AH16" s="108">
        <v>3167.5</v>
      </c>
      <c r="AI16" s="108">
        <v>3089.5</v>
      </c>
      <c r="AJ16" s="107">
        <v>1.0252468036899174</v>
      </c>
      <c r="AK16" s="109">
        <v>200.5</v>
      </c>
      <c r="AL16" s="110">
        <v>682.5</v>
      </c>
      <c r="AM16" s="108">
        <v>792</v>
      </c>
      <c r="AN16" s="107">
        <v>0.8617424242424242</v>
      </c>
      <c r="AO16" s="109">
        <v>-18</v>
      </c>
      <c r="AP16" s="108">
        <v>999</v>
      </c>
      <c r="AQ16" s="108">
        <v>955</v>
      </c>
      <c r="AR16" s="107">
        <v>1.0460732984293193</v>
      </c>
      <c r="AS16" s="109">
        <v>99</v>
      </c>
      <c r="AT16" s="108">
        <v>322</v>
      </c>
      <c r="AU16" s="108">
        <v>315</v>
      </c>
      <c r="AV16" s="107">
        <v>1.0222222222222221</v>
      </c>
      <c r="AW16" s="109">
        <v>36</v>
      </c>
      <c r="AX16" s="108">
        <v>355</v>
      </c>
      <c r="AY16" s="108">
        <v>367</v>
      </c>
      <c r="AZ16" s="107">
        <v>0.96730245231607626</v>
      </c>
      <c r="BA16" s="109">
        <v>31.5</v>
      </c>
      <c r="BB16" s="108">
        <v>595.5</v>
      </c>
      <c r="BC16" s="108">
        <v>382.5</v>
      </c>
      <c r="BD16" s="107">
        <v>1.5568627450980392</v>
      </c>
      <c r="BE16" s="109">
        <v>83.5</v>
      </c>
      <c r="BF16" s="108">
        <v>213.5</v>
      </c>
      <c r="BG16" s="108">
        <v>278</v>
      </c>
      <c r="BH16" s="107">
        <v>0.76798561151079137</v>
      </c>
      <c r="BI16" s="109">
        <v>-31.5</v>
      </c>
      <c r="BJ16" s="107">
        <v>0.59826361483820045</v>
      </c>
      <c r="BK16" s="108">
        <v>970</v>
      </c>
      <c r="BL16" s="111">
        <v>945</v>
      </c>
      <c r="BM16" s="112">
        <v>1.0264550264550265</v>
      </c>
      <c r="BN16" s="113">
        <v>-729.5</v>
      </c>
      <c r="BQ16" s="114">
        <f t="shared" si="0"/>
        <v>1676</v>
      </c>
      <c r="BR16" s="114">
        <f t="shared" si="0"/>
        <v>1637</v>
      </c>
      <c r="BS16" s="85">
        <v>0.97673031026252988</v>
      </c>
    </row>
    <row r="17" spans="1:71" s="73" customFormat="1" ht="13.5" customHeight="1" thickBot="1">
      <c r="A17" s="73">
        <v>0</v>
      </c>
      <c r="B17" s="73" t="s">
        <v>201</v>
      </c>
      <c r="C17" s="73" t="s">
        <v>202</v>
      </c>
      <c r="D17" s="73">
        <v>71024</v>
      </c>
      <c r="E17" s="103">
        <v>13</v>
      </c>
      <c r="F17" s="104" t="s">
        <v>198</v>
      </c>
      <c r="G17" s="104" t="s">
        <v>62</v>
      </c>
      <c r="H17" s="104">
        <v>33</v>
      </c>
      <c r="I17" s="104">
        <v>31</v>
      </c>
      <c r="J17" s="104">
        <v>3169707</v>
      </c>
      <c r="K17" s="104">
        <v>3406412</v>
      </c>
      <c r="L17" s="105">
        <v>0.93051192868038279</v>
      </c>
      <c r="M17" s="104">
        <v>3860825.5563084455</v>
      </c>
      <c r="N17" s="105">
        <v>0.8209920271639356</v>
      </c>
      <c r="O17" s="106">
        <v>-79298</v>
      </c>
      <c r="P17" s="104">
        <v>2058193</v>
      </c>
      <c r="Q17" s="104">
        <v>2494097</v>
      </c>
      <c r="R17" s="107">
        <v>0.82522572297709351</v>
      </c>
      <c r="S17" s="106">
        <v>2613729.2323903455</v>
      </c>
      <c r="T17" s="105">
        <v>0.78745455898571082</v>
      </c>
      <c r="U17" s="106">
        <v>-47745</v>
      </c>
      <c r="V17" s="104">
        <v>6577055</v>
      </c>
      <c r="W17" s="104">
        <v>4542028</v>
      </c>
      <c r="X17" s="107">
        <v>1.4480436932577254</v>
      </c>
      <c r="Y17" s="106">
        <v>7820890.5155973583</v>
      </c>
      <c r="Z17" s="105">
        <v>0.84095986088582209</v>
      </c>
      <c r="AA17" s="106">
        <v>241537</v>
      </c>
      <c r="AB17" s="104">
        <v>1527954</v>
      </c>
      <c r="AC17" s="104">
        <v>1398495</v>
      </c>
      <c r="AD17" s="107">
        <v>1.0925702272800404</v>
      </c>
      <c r="AE17" s="106">
        <v>1576963.9568759999</v>
      </c>
      <c r="AF17" s="105">
        <v>0.96892132083152382</v>
      </c>
      <c r="AG17" s="106">
        <v>638903</v>
      </c>
      <c r="AH17" s="108">
        <v>2672.5</v>
      </c>
      <c r="AI17" s="108">
        <v>2831</v>
      </c>
      <c r="AJ17" s="107">
        <v>0.94401271635464501</v>
      </c>
      <c r="AK17" s="109">
        <v>-34</v>
      </c>
      <c r="AL17" s="110">
        <v>576.5</v>
      </c>
      <c r="AM17" s="108">
        <v>638.5</v>
      </c>
      <c r="AN17" s="107">
        <v>0.90289741581832417</v>
      </c>
      <c r="AO17" s="109">
        <v>-20</v>
      </c>
      <c r="AP17" s="108">
        <v>741</v>
      </c>
      <c r="AQ17" s="108">
        <v>882</v>
      </c>
      <c r="AR17" s="107">
        <v>0.84013605442176875</v>
      </c>
      <c r="AS17" s="109">
        <v>-75</v>
      </c>
      <c r="AT17" s="108">
        <v>246.5</v>
      </c>
      <c r="AU17" s="108">
        <v>348</v>
      </c>
      <c r="AV17" s="107">
        <v>0.70833333333333337</v>
      </c>
      <c r="AW17" s="109">
        <v>-5.5</v>
      </c>
      <c r="AX17" s="108">
        <v>323</v>
      </c>
      <c r="AY17" s="108">
        <v>285.5</v>
      </c>
      <c r="AZ17" s="107">
        <v>1.1313485113835378</v>
      </c>
      <c r="BA17" s="109">
        <v>38</v>
      </c>
      <c r="BB17" s="108">
        <v>473.5</v>
      </c>
      <c r="BC17" s="108">
        <v>389</v>
      </c>
      <c r="BD17" s="107">
        <v>1.2172236503856042</v>
      </c>
      <c r="BE17" s="109">
        <v>57.5</v>
      </c>
      <c r="BF17" s="108">
        <v>312</v>
      </c>
      <c r="BG17" s="108">
        <v>288</v>
      </c>
      <c r="BH17" s="107">
        <v>1.0833333333333333</v>
      </c>
      <c r="BI17" s="109">
        <v>-29</v>
      </c>
      <c r="BJ17" s="107">
        <v>0.60972871842843779</v>
      </c>
      <c r="BK17" s="108">
        <v>655</v>
      </c>
      <c r="BL17" s="111">
        <v>705</v>
      </c>
      <c r="BM17" s="112">
        <v>0.92907801418439717</v>
      </c>
      <c r="BN17" s="113">
        <v>-350.5</v>
      </c>
      <c r="BQ17" s="114">
        <f t="shared" si="0"/>
        <v>1310.5</v>
      </c>
      <c r="BR17" s="114">
        <f t="shared" si="0"/>
        <v>1515.5</v>
      </c>
      <c r="BS17" s="85">
        <v>1.1564288439526897</v>
      </c>
    </row>
    <row r="18" spans="1:71" s="73" customFormat="1" ht="13.5" customHeight="1" thickBot="1">
      <c r="A18" s="73">
        <v>1</v>
      </c>
      <c r="B18" s="73" t="s">
        <v>203</v>
      </c>
      <c r="C18" s="73" t="s">
        <v>204</v>
      </c>
      <c r="D18" s="73">
        <v>71159</v>
      </c>
      <c r="E18" s="103">
        <v>12</v>
      </c>
      <c r="F18" s="104" t="s">
        <v>191</v>
      </c>
      <c r="G18" s="104" t="s">
        <v>48</v>
      </c>
      <c r="H18" s="104">
        <v>31</v>
      </c>
      <c r="I18" s="104">
        <v>31</v>
      </c>
      <c r="J18" s="104">
        <v>3178140</v>
      </c>
      <c r="K18" s="104">
        <v>3519814</v>
      </c>
      <c r="L18" s="105">
        <v>0.90292839337533182</v>
      </c>
      <c r="M18" s="104">
        <v>3090960.7316797902</v>
      </c>
      <c r="N18" s="105">
        <v>1.028204586175002</v>
      </c>
      <c r="O18" s="106">
        <v>-131693</v>
      </c>
      <c r="P18" s="104">
        <v>2241722</v>
      </c>
      <c r="Q18" s="104">
        <v>2727477</v>
      </c>
      <c r="R18" s="107">
        <v>0.82190317278569169</v>
      </c>
      <c r="S18" s="106">
        <v>2065532.2598109208</v>
      </c>
      <c r="T18" s="105">
        <v>1.0852999217766792</v>
      </c>
      <c r="U18" s="106">
        <v>38650</v>
      </c>
      <c r="V18" s="104">
        <v>5767102</v>
      </c>
      <c r="W18" s="104">
        <v>4478759</v>
      </c>
      <c r="X18" s="107">
        <v>1.2876562458484593</v>
      </c>
      <c r="Y18" s="106">
        <v>6804548.7124845413</v>
      </c>
      <c r="Z18" s="105">
        <v>0.84753629427604771</v>
      </c>
      <c r="AA18" s="106">
        <v>-72993</v>
      </c>
      <c r="AB18" s="104">
        <v>826237</v>
      </c>
      <c r="AC18" s="104">
        <v>1048105</v>
      </c>
      <c r="AD18" s="107">
        <v>0.78831510201745059</v>
      </c>
      <c r="AE18" s="106">
        <v>760764.92956799979</v>
      </c>
      <c r="AF18" s="105">
        <v>1.0860608420385236</v>
      </c>
      <c r="AG18" s="106">
        <v>368988</v>
      </c>
      <c r="AH18" s="108">
        <v>2194</v>
      </c>
      <c r="AI18" s="108">
        <v>2143</v>
      </c>
      <c r="AJ18" s="107">
        <v>1.023798413439104</v>
      </c>
      <c r="AK18" s="109">
        <v>-117</v>
      </c>
      <c r="AL18" s="110">
        <v>410</v>
      </c>
      <c r="AM18" s="108">
        <v>469</v>
      </c>
      <c r="AN18" s="107">
        <v>0.87420042643923246</v>
      </c>
      <c r="AO18" s="109">
        <v>-77.5</v>
      </c>
      <c r="AP18" s="108">
        <v>457</v>
      </c>
      <c r="AQ18" s="108">
        <v>517.5</v>
      </c>
      <c r="AR18" s="107">
        <v>0.88309178743961347</v>
      </c>
      <c r="AS18" s="109">
        <v>-30.5</v>
      </c>
      <c r="AT18" s="108">
        <v>319.5</v>
      </c>
      <c r="AU18" s="108">
        <v>349</v>
      </c>
      <c r="AV18" s="107">
        <v>0.91547277936962745</v>
      </c>
      <c r="AW18" s="109">
        <v>-8.5</v>
      </c>
      <c r="AX18" s="108">
        <v>304</v>
      </c>
      <c r="AY18" s="108">
        <v>290.5</v>
      </c>
      <c r="AZ18" s="107">
        <v>1.0464716006884682</v>
      </c>
      <c r="BA18" s="109">
        <v>0.5</v>
      </c>
      <c r="BB18" s="108">
        <v>444</v>
      </c>
      <c r="BC18" s="108">
        <v>339</v>
      </c>
      <c r="BD18" s="107">
        <v>1.3097345132743363</v>
      </c>
      <c r="BE18" s="109">
        <v>42.5</v>
      </c>
      <c r="BF18" s="108">
        <v>259.5</v>
      </c>
      <c r="BG18" s="108">
        <v>178</v>
      </c>
      <c r="BH18" s="107">
        <v>1.4578651685393258</v>
      </c>
      <c r="BI18" s="109">
        <v>-43.5</v>
      </c>
      <c r="BJ18" s="107">
        <v>0.51344576116681861</v>
      </c>
      <c r="BK18" s="108">
        <v>655</v>
      </c>
      <c r="BL18" s="111">
        <v>684</v>
      </c>
      <c r="BM18" s="112">
        <v>0.95760233918128657</v>
      </c>
      <c r="BN18" s="113">
        <v>-284.5</v>
      </c>
      <c r="BQ18" s="114">
        <f t="shared" si="0"/>
        <v>1080.5</v>
      </c>
      <c r="BR18" s="114">
        <f t="shared" si="0"/>
        <v>1157</v>
      </c>
      <c r="BS18" s="85">
        <v>1.070800555298473</v>
      </c>
    </row>
    <row r="19" spans="1:71" s="73" customFormat="1" ht="13.5" customHeight="1" thickBot="1">
      <c r="A19" s="73">
        <v>0</v>
      </c>
      <c r="B19" s="73" t="s">
        <v>205</v>
      </c>
      <c r="C19" s="73" t="s">
        <v>206</v>
      </c>
      <c r="D19" s="73">
        <v>71595</v>
      </c>
      <c r="E19" s="103">
        <v>14</v>
      </c>
      <c r="F19" s="104" t="s">
        <v>188</v>
      </c>
      <c r="G19" s="104" t="s">
        <v>57</v>
      </c>
      <c r="H19" s="104">
        <v>24</v>
      </c>
      <c r="I19" s="104">
        <v>28</v>
      </c>
      <c r="J19" s="104">
        <v>3064785</v>
      </c>
      <c r="K19" s="104">
        <v>2798830</v>
      </c>
      <c r="L19" s="105">
        <v>1.0950236348760019</v>
      </c>
      <c r="M19" s="104">
        <v>3037286.8980019721</v>
      </c>
      <c r="N19" s="105">
        <v>1.0090535082530785</v>
      </c>
      <c r="O19" s="106">
        <v>132195</v>
      </c>
      <c r="P19" s="104">
        <v>1760638</v>
      </c>
      <c r="Q19" s="104">
        <v>1617895</v>
      </c>
      <c r="R19" s="107">
        <v>1.0882276043871821</v>
      </c>
      <c r="S19" s="106">
        <v>1869731.8039008565</v>
      </c>
      <c r="T19" s="105">
        <v>0.9416526992410077</v>
      </c>
      <c r="U19" s="106">
        <v>86019</v>
      </c>
      <c r="V19" s="104">
        <v>9149322</v>
      </c>
      <c r="W19" s="104">
        <v>8891816</v>
      </c>
      <c r="X19" s="107">
        <v>1.0289598885087141</v>
      </c>
      <c r="Y19" s="106">
        <v>8171292.1206324911</v>
      </c>
      <c r="Z19" s="105">
        <v>1.1196909699138018</v>
      </c>
      <c r="AA19" s="106">
        <v>846041</v>
      </c>
      <c r="AB19" s="104">
        <v>2210173</v>
      </c>
      <c r="AC19" s="104">
        <v>2947914</v>
      </c>
      <c r="AD19" s="107">
        <v>0.74974134252220381</v>
      </c>
      <c r="AE19" s="106">
        <v>1478236.6196800002</v>
      </c>
      <c r="AF19" s="105">
        <v>1.4951415562134058</v>
      </c>
      <c r="AG19" s="106">
        <v>731595</v>
      </c>
      <c r="AH19" s="108">
        <v>2413</v>
      </c>
      <c r="AI19" s="108">
        <v>2162.5</v>
      </c>
      <c r="AJ19" s="107">
        <v>1.1158381502890173</v>
      </c>
      <c r="AK19" s="109">
        <v>27</v>
      </c>
      <c r="AL19" s="110">
        <v>648.5</v>
      </c>
      <c r="AM19" s="108">
        <v>620</v>
      </c>
      <c r="AN19" s="107">
        <v>1.0459677419354838</v>
      </c>
      <c r="AO19" s="109">
        <v>8.5</v>
      </c>
      <c r="AP19" s="108">
        <v>584</v>
      </c>
      <c r="AQ19" s="108">
        <v>592</v>
      </c>
      <c r="AR19" s="107">
        <v>0.98648648648648651</v>
      </c>
      <c r="AS19" s="109">
        <v>-32</v>
      </c>
      <c r="AT19" s="108">
        <v>200.5</v>
      </c>
      <c r="AU19" s="108">
        <v>171.5</v>
      </c>
      <c r="AV19" s="107">
        <v>1.1690962099125364</v>
      </c>
      <c r="AW19" s="109">
        <v>23.5</v>
      </c>
      <c r="AX19" s="108">
        <v>293</v>
      </c>
      <c r="AY19" s="108">
        <v>236.5</v>
      </c>
      <c r="AZ19" s="107">
        <v>1.2389006342494715</v>
      </c>
      <c r="BA19" s="109">
        <v>22.5</v>
      </c>
      <c r="BB19" s="108">
        <v>349.5</v>
      </c>
      <c r="BC19" s="108">
        <v>161</v>
      </c>
      <c r="BD19" s="107">
        <v>2.170807453416149</v>
      </c>
      <c r="BE19" s="109">
        <v>43.5</v>
      </c>
      <c r="BF19" s="108">
        <v>337.5</v>
      </c>
      <c r="BG19" s="108">
        <v>381.5</v>
      </c>
      <c r="BH19" s="107">
        <v>0.88466579292267367</v>
      </c>
      <c r="BI19" s="109">
        <v>-39</v>
      </c>
      <c r="BJ19" s="107">
        <v>0.65064235391628678</v>
      </c>
      <c r="BK19" s="108">
        <v>617</v>
      </c>
      <c r="BL19" s="111">
        <v>414</v>
      </c>
      <c r="BM19" s="112">
        <v>1.4903381642512077</v>
      </c>
      <c r="BN19" s="113">
        <v>-202</v>
      </c>
      <c r="BQ19" s="114">
        <f t="shared" si="0"/>
        <v>1077.5</v>
      </c>
      <c r="BR19" s="114">
        <f t="shared" si="0"/>
        <v>1000</v>
      </c>
      <c r="BS19" s="85">
        <v>0.92807424593967514</v>
      </c>
    </row>
    <row r="20" spans="1:71" s="73" customFormat="1" ht="13.5" customHeight="1" thickBot="1">
      <c r="A20" s="73">
        <v>1</v>
      </c>
      <c r="B20" s="73" t="s">
        <v>207</v>
      </c>
      <c r="C20" s="73" t="s">
        <v>208</v>
      </c>
      <c r="D20" s="73">
        <v>71063</v>
      </c>
      <c r="E20" s="103">
        <v>15</v>
      </c>
      <c r="F20" s="104" t="s">
        <v>198</v>
      </c>
      <c r="G20" s="104" t="s">
        <v>69</v>
      </c>
      <c r="H20" s="104">
        <v>28</v>
      </c>
      <c r="I20" s="104">
        <v>31</v>
      </c>
      <c r="J20" s="104">
        <v>3003925</v>
      </c>
      <c r="K20" s="104">
        <v>3060215</v>
      </c>
      <c r="L20" s="105">
        <v>0.98160586756159285</v>
      </c>
      <c r="M20" s="104">
        <v>3067608.4475083253</v>
      </c>
      <c r="N20" s="105">
        <v>0.97924003385762859</v>
      </c>
      <c r="O20" s="106">
        <v>115932</v>
      </c>
      <c r="P20" s="104">
        <v>1942305</v>
      </c>
      <c r="Q20" s="104">
        <v>2009188</v>
      </c>
      <c r="R20" s="107">
        <v>0.96671142770114094</v>
      </c>
      <c r="S20" s="106">
        <v>1818420.2765888588</v>
      </c>
      <c r="T20" s="105">
        <v>1.0681276627884584</v>
      </c>
      <c r="U20" s="106">
        <v>170755</v>
      </c>
      <c r="V20" s="104">
        <v>6393435</v>
      </c>
      <c r="W20" s="104">
        <v>6608045</v>
      </c>
      <c r="X20" s="107">
        <v>0.96752292092441861</v>
      </c>
      <c r="Y20" s="106">
        <v>6983198.1013288368</v>
      </c>
      <c r="Z20" s="105">
        <v>0.91554541446896509</v>
      </c>
      <c r="AA20" s="106">
        <v>189781</v>
      </c>
      <c r="AB20" s="104">
        <v>900340</v>
      </c>
      <c r="AC20" s="104">
        <v>902253</v>
      </c>
      <c r="AD20" s="107">
        <v>0.99787975213160829</v>
      </c>
      <c r="AE20" s="106">
        <v>889496.0826399998</v>
      </c>
      <c r="AF20" s="105">
        <v>1.0121910793893727</v>
      </c>
      <c r="AG20" s="106">
        <v>67886</v>
      </c>
      <c r="AH20" s="108">
        <v>2712.5</v>
      </c>
      <c r="AI20" s="108">
        <v>2473.5</v>
      </c>
      <c r="AJ20" s="107">
        <v>1.0966242166969882</v>
      </c>
      <c r="AK20" s="109">
        <v>91.5</v>
      </c>
      <c r="AL20" s="110">
        <v>525.5</v>
      </c>
      <c r="AM20" s="108">
        <v>459.5</v>
      </c>
      <c r="AN20" s="107">
        <v>1.1436343852013058</v>
      </c>
      <c r="AO20" s="109">
        <v>-35.5</v>
      </c>
      <c r="AP20" s="108">
        <v>629.5</v>
      </c>
      <c r="AQ20" s="108">
        <v>590.5</v>
      </c>
      <c r="AR20" s="107">
        <v>1.0660457239627434</v>
      </c>
      <c r="AS20" s="109">
        <v>21</v>
      </c>
      <c r="AT20" s="108">
        <v>270.5</v>
      </c>
      <c r="AU20" s="108">
        <v>326</v>
      </c>
      <c r="AV20" s="107">
        <v>0.82975460122699385</v>
      </c>
      <c r="AW20" s="109">
        <v>-2</v>
      </c>
      <c r="AX20" s="108">
        <v>407</v>
      </c>
      <c r="AY20" s="108">
        <v>320</v>
      </c>
      <c r="AZ20" s="107">
        <v>1.2718750000000001</v>
      </c>
      <c r="BA20" s="109">
        <v>72.5</v>
      </c>
      <c r="BB20" s="108">
        <v>646.5</v>
      </c>
      <c r="BC20" s="108">
        <v>495</v>
      </c>
      <c r="BD20" s="107">
        <v>1.3060606060606061</v>
      </c>
      <c r="BE20" s="109">
        <v>82</v>
      </c>
      <c r="BF20" s="108">
        <v>233.5</v>
      </c>
      <c r="BG20" s="108">
        <v>282.5</v>
      </c>
      <c r="BH20" s="107">
        <v>0.82654867256637166</v>
      </c>
      <c r="BI20" s="109">
        <v>-46.5</v>
      </c>
      <c r="BJ20" s="107">
        <v>0.51188940092165902</v>
      </c>
      <c r="BK20" s="108">
        <v>896</v>
      </c>
      <c r="BL20" s="111">
        <v>649</v>
      </c>
      <c r="BM20" s="112">
        <v>1.3805855161787366</v>
      </c>
      <c r="BN20" s="113">
        <v>-488.5</v>
      </c>
      <c r="BQ20" s="114">
        <f t="shared" si="0"/>
        <v>1307</v>
      </c>
      <c r="BR20" s="114">
        <f t="shared" si="0"/>
        <v>1236.5</v>
      </c>
      <c r="BS20" s="85">
        <v>0.94605967865340479</v>
      </c>
    </row>
    <row r="21" spans="1:71" s="73" customFormat="1" ht="13.5" customHeight="1" thickBot="1">
      <c r="A21" s="73">
        <v>0</v>
      </c>
      <c r="B21" s="73" t="s">
        <v>209</v>
      </c>
      <c r="C21" s="73" t="s">
        <v>210</v>
      </c>
      <c r="D21" s="73">
        <v>71276</v>
      </c>
      <c r="E21" s="103">
        <v>16</v>
      </c>
      <c r="F21" s="104" t="s">
        <v>191</v>
      </c>
      <c r="G21" s="104" t="s">
        <v>52</v>
      </c>
      <c r="H21" s="104">
        <v>24</v>
      </c>
      <c r="I21" s="104">
        <v>33</v>
      </c>
      <c r="J21" s="104">
        <v>2970451</v>
      </c>
      <c r="K21" s="104">
        <v>2946026</v>
      </c>
      <c r="L21" s="105">
        <v>1.0082908297482778</v>
      </c>
      <c r="M21" s="104">
        <v>2977479.2067236602</v>
      </c>
      <c r="N21" s="105">
        <v>0.99763954464978655</v>
      </c>
      <c r="O21" s="106">
        <v>239316</v>
      </c>
      <c r="P21" s="104">
        <v>1934855</v>
      </c>
      <c r="Q21" s="104">
        <v>1978927</v>
      </c>
      <c r="R21" s="107">
        <v>0.97772934524618649</v>
      </c>
      <c r="S21" s="106">
        <v>1980039.7051904483</v>
      </c>
      <c r="T21" s="105">
        <v>0.97717989943736894</v>
      </c>
      <c r="U21" s="106">
        <v>149186</v>
      </c>
      <c r="V21" s="104">
        <v>6172728</v>
      </c>
      <c r="W21" s="104">
        <v>6590418</v>
      </c>
      <c r="X21" s="107">
        <v>0.93662162248282277</v>
      </c>
      <c r="Y21" s="106">
        <v>6654048.3734161016</v>
      </c>
      <c r="Z21" s="105">
        <v>0.92766503241259157</v>
      </c>
      <c r="AA21" s="106">
        <v>875572</v>
      </c>
      <c r="AB21" s="104">
        <v>942632</v>
      </c>
      <c r="AC21" s="104">
        <v>1294360</v>
      </c>
      <c r="AD21" s="107">
        <v>0.72826107110850147</v>
      </c>
      <c r="AE21" s="106">
        <v>1029789.6729000001</v>
      </c>
      <c r="AF21" s="105">
        <v>0.91536361725734283</v>
      </c>
      <c r="AG21" s="106">
        <v>511866</v>
      </c>
      <c r="AH21" s="108">
        <v>2463.5</v>
      </c>
      <c r="AI21" s="108">
        <v>2311.5</v>
      </c>
      <c r="AJ21" s="107">
        <v>1.0657581656932729</v>
      </c>
      <c r="AK21" s="109">
        <v>180</v>
      </c>
      <c r="AL21" s="110">
        <v>533.5</v>
      </c>
      <c r="AM21" s="108">
        <v>642</v>
      </c>
      <c r="AN21" s="107">
        <v>0.8309968847352025</v>
      </c>
      <c r="AO21" s="109">
        <v>22</v>
      </c>
      <c r="AP21" s="108">
        <v>558</v>
      </c>
      <c r="AQ21" s="108">
        <v>525</v>
      </c>
      <c r="AR21" s="107">
        <v>1.0628571428571429</v>
      </c>
      <c r="AS21" s="109">
        <v>28</v>
      </c>
      <c r="AT21" s="108">
        <v>355.5</v>
      </c>
      <c r="AU21" s="108">
        <v>308</v>
      </c>
      <c r="AV21" s="107">
        <v>1.1542207792207793</v>
      </c>
      <c r="AW21" s="109">
        <v>21</v>
      </c>
      <c r="AX21" s="108">
        <v>352.5</v>
      </c>
      <c r="AY21" s="108">
        <v>323.5</v>
      </c>
      <c r="AZ21" s="107">
        <v>1.0896445131375581</v>
      </c>
      <c r="BA21" s="109">
        <v>58</v>
      </c>
      <c r="BB21" s="108">
        <v>392.5</v>
      </c>
      <c r="BC21" s="108">
        <v>218</v>
      </c>
      <c r="BD21" s="107">
        <v>1.8004587155963303</v>
      </c>
      <c r="BE21" s="109">
        <v>67</v>
      </c>
      <c r="BF21" s="108">
        <v>271.5</v>
      </c>
      <c r="BG21" s="108">
        <v>295</v>
      </c>
      <c r="BH21" s="107">
        <v>0.92033898305084749</v>
      </c>
      <c r="BI21" s="109">
        <v>-16</v>
      </c>
      <c r="BJ21" s="107">
        <v>0.55327785670793583</v>
      </c>
      <c r="BK21" s="108">
        <v>749</v>
      </c>
      <c r="BL21" s="111">
        <v>503</v>
      </c>
      <c r="BM21" s="112">
        <v>1.4890656063618291</v>
      </c>
      <c r="BN21" s="113">
        <v>-365</v>
      </c>
      <c r="BQ21" s="114">
        <f t="shared" si="0"/>
        <v>1266</v>
      </c>
      <c r="BR21" s="114">
        <f t="shared" si="0"/>
        <v>1156.5</v>
      </c>
      <c r="BS21" s="85">
        <v>0.9135071090047393</v>
      </c>
    </row>
    <row r="22" spans="1:71" s="73" customFormat="1" ht="13.5" customHeight="1" thickBot="1">
      <c r="A22" s="73">
        <v>1</v>
      </c>
      <c r="B22" s="73" t="s">
        <v>211</v>
      </c>
      <c r="C22" s="73" t="s">
        <v>212</v>
      </c>
      <c r="D22" s="73">
        <v>71607</v>
      </c>
      <c r="E22" s="103">
        <v>17</v>
      </c>
      <c r="F22" s="104" t="s">
        <v>188</v>
      </c>
      <c r="G22" s="104" t="s">
        <v>63</v>
      </c>
      <c r="H22" s="104">
        <v>26</v>
      </c>
      <c r="I22" s="104">
        <v>34</v>
      </c>
      <c r="J22" s="104">
        <v>2882737</v>
      </c>
      <c r="K22" s="104">
        <v>3232578</v>
      </c>
      <c r="L22" s="105">
        <v>0.89177647066830257</v>
      </c>
      <c r="M22" s="104">
        <v>3903375.3690901999</v>
      </c>
      <c r="N22" s="105">
        <v>0.73852415599781507</v>
      </c>
      <c r="O22" s="106">
        <v>7699</v>
      </c>
      <c r="P22" s="104">
        <v>1859427</v>
      </c>
      <c r="Q22" s="104">
        <v>1971575</v>
      </c>
      <c r="R22" s="107">
        <v>0.94311755829730037</v>
      </c>
      <c r="S22" s="106">
        <v>2332017.2943597781</v>
      </c>
      <c r="T22" s="105">
        <v>0.79734700274188108</v>
      </c>
      <c r="U22" s="106">
        <v>96251</v>
      </c>
      <c r="V22" s="104">
        <v>6472215</v>
      </c>
      <c r="W22" s="104">
        <v>9102600</v>
      </c>
      <c r="X22" s="107">
        <v>0.71102926636345665</v>
      </c>
      <c r="Y22" s="106">
        <v>10512321.452447342</v>
      </c>
      <c r="Z22" s="105">
        <v>0.61567894677471291</v>
      </c>
      <c r="AA22" s="106">
        <v>350448</v>
      </c>
      <c r="AB22" s="104">
        <v>2303776</v>
      </c>
      <c r="AC22" s="104">
        <v>2713914</v>
      </c>
      <c r="AD22" s="107">
        <v>0.8488758302584386</v>
      </c>
      <c r="AE22" s="106">
        <v>1131277.9183680001</v>
      </c>
      <c r="AF22" s="105">
        <v>2.0364368141503766</v>
      </c>
      <c r="AG22" s="106">
        <v>720799</v>
      </c>
      <c r="AH22" s="108">
        <v>2519.5</v>
      </c>
      <c r="AI22" s="108">
        <v>2433.5</v>
      </c>
      <c r="AJ22" s="107">
        <v>1.0353400452023833</v>
      </c>
      <c r="AK22" s="109">
        <v>-30.5</v>
      </c>
      <c r="AL22" s="110">
        <v>592</v>
      </c>
      <c r="AM22" s="108">
        <v>602</v>
      </c>
      <c r="AN22" s="107">
        <v>0.98338870431893688</v>
      </c>
      <c r="AO22" s="109">
        <v>-4</v>
      </c>
      <c r="AP22" s="108">
        <v>666.5</v>
      </c>
      <c r="AQ22" s="108">
        <v>744.5</v>
      </c>
      <c r="AR22" s="107">
        <v>0.89523169912693079</v>
      </c>
      <c r="AS22" s="109">
        <v>-65.5</v>
      </c>
      <c r="AT22" s="108">
        <v>214.5</v>
      </c>
      <c r="AU22" s="108">
        <v>258.5</v>
      </c>
      <c r="AV22" s="107">
        <v>0.82978723404255317</v>
      </c>
      <c r="AW22" s="109">
        <v>15.5</v>
      </c>
      <c r="AX22" s="108">
        <v>421</v>
      </c>
      <c r="AY22" s="108">
        <v>302</v>
      </c>
      <c r="AZ22" s="107">
        <v>1.3940397350993377</v>
      </c>
      <c r="BA22" s="109">
        <v>40.5</v>
      </c>
      <c r="BB22" s="108">
        <v>335.5</v>
      </c>
      <c r="BC22" s="108">
        <v>168.5</v>
      </c>
      <c r="BD22" s="107">
        <v>1.9910979228486647</v>
      </c>
      <c r="BE22" s="109">
        <v>44.5</v>
      </c>
      <c r="BF22" s="108">
        <v>290</v>
      </c>
      <c r="BG22" s="108">
        <v>358</v>
      </c>
      <c r="BH22" s="107">
        <v>0.81005586592178769</v>
      </c>
      <c r="BI22" s="109">
        <v>-61.5</v>
      </c>
      <c r="BJ22" s="107">
        <v>0.61460607263345901</v>
      </c>
      <c r="BK22" s="108">
        <v>663</v>
      </c>
      <c r="BL22" s="111">
        <v>480</v>
      </c>
      <c r="BM22" s="112">
        <v>1.3812500000000001</v>
      </c>
      <c r="BN22" s="113">
        <v>-309</v>
      </c>
      <c r="BQ22" s="114">
        <f t="shared" si="0"/>
        <v>1302</v>
      </c>
      <c r="BR22" s="114">
        <f t="shared" si="0"/>
        <v>1305</v>
      </c>
      <c r="BS22" s="85">
        <v>1.0023041474654377</v>
      </c>
    </row>
    <row r="23" spans="1:71" s="73" customFormat="1" ht="13.5" customHeight="1" thickBot="1">
      <c r="A23" s="73">
        <v>0</v>
      </c>
      <c r="B23" s="73" t="s">
        <v>213</v>
      </c>
      <c r="C23" s="73" t="s">
        <v>214</v>
      </c>
      <c r="D23" s="73">
        <v>71054</v>
      </c>
      <c r="E23" s="103">
        <v>18</v>
      </c>
      <c r="F23" s="104" t="s">
        <v>198</v>
      </c>
      <c r="G23" s="104" t="s">
        <v>72</v>
      </c>
      <c r="H23" s="104">
        <v>27</v>
      </c>
      <c r="I23" s="104">
        <v>29</v>
      </c>
      <c r="J23" s="104">
        <v>2771632</v>
      </c>
      <c r="K23" s="104">
        <v>2476256</v>
      </c>
      <c r="L23" s="105">
        <v>1.1192833051186952</v>
      </c>
      <c r="M23" s="104">
        <v>2839805.4264887027</v>
      </c>
      <c r="N23" s="105">
        <v>0.97599362764335718</v>
      </c>
      <c r="O23" s="106">
        <v>-107904</v>
      </c>
      <c r="P23" s="104">
        <v>1871427</v>
      </c>
      <c r="Q23" s="104">
        <v>1648052</v>
      </c>
      <c r="R23" s="107">
        <v>1.1355388058143796</v>
      </c>
      <c r="S23" s="106">
        <v>1738964.3751422407</v>
      </c>
      <c r="T23" s="105">
        <v>1.0761732826452666</v>
      </c>
      <c r="U23" s="106">
        <v>-94357</v>
      </c>
      <c r="V23" s="104">
        <v>5754457</v>
      </c>
      <c r="W23" s="104">
        <v>5797042</v>
      </c>
      <c r="X23" s="107">
        <v>0.99265401216689475</v>
      </c>
      <c r="Y23" s="106">
        <v>6854021.9902240178</v>
      </c>
      <c r="Z23" s="105">
        <v>0.83957375803691003</v>
      </c>
      <c r="AA23" s="106">
        <v>409899</v>
      </c>
      <c r="AB23" s="104">
        <v>2088086</v>
      </c>
      <c r="AC23" s="104">
        <v>1163043</v>
      </c>
      <c r="AD23" s="107">
        <v>1.7953644018320905</v>
      </c>
      <c r="AE23" s="106">
        <v>839893.45402800001</v>
      </c>
      <c r="AF23" s="105">
        <v>2.4861320087516581</v>
      </c>
      <c r="AG23" s="106">
        <v>1034521</v>
      </c>
      <c r="AH23" s="108">
        <v>2032.5</v>
      </c>
      <c r="AI23" s="108">
        <v>1576.5</v>
      </c>
      <c r="AJ23" s="107">
        <v>1.2892483349191246</v>
      </c>
      <c r="AK23" s="109">
        <v>-82</v>
      </c>
      <c r="AL23" s="110">
        <v>605.5</v>
      </c>
      <c r="AM23" s="108">
        <v>506</v>
      </c>
      <c r="AN23" s="107">
        <v>1.1966403162055337</v>
      </c>
      <c r="AO23" s="109">
        <v>-40</v>
      </c>
      <c r="AP23" s="108">
        <v>515.5</v>
      </c>
      <c r="AQ23" s="108">
        <v>433</v>
      </c>
      <c r="AR23" s="107">
        <v>1.1905311778290992</v>
      </c>
      <c r="AS23" s="109">
        <v>6</v>
      </c>
      <c r="AT23" s="108">
        <v>181.5</v>
      </c>
      <c r="AU23" s="108">
        <v>166</v>
      </c>
      <c r="AV23" s="107">
        <v>1.0933734939759037</v>
      </c>
      <c r="AW23" s="109">
        <v>-2.5</v>
      </c>
      <c r="AX23" s="108">
        <v>246</v>
      </c>
      <c r="AY23" s="108">
        <v>164.5</v>
      </c>
      <c r="AZ23" s="107">
        <v>1.4954407294832828</v>
      </c>
      <c r="BA23" s="109">
        <v>6.5</v>
      </c>
      <c r="BB23" s="108">
        <v>270.5</v>
      </c>
      <c r="BC23" s="108">
        <v>87.5</v>
      </c>
      <c r="BD23" s="107">
        <v>3.0914285714285716</v>
      </c>
      <c r="BE23" s="109">
        <v>11</v>
      </c>
      <c r="BF23" s="108">
        <v>213.5</v>
      </c>
      <c r="BG23" s="108">
        <v>219.5</v>
      </c>
      <c r="BH23" s="107">
        <v>0.97266514806378135</v>
      </c>
      <c r="BI23" s="109">
        <v>-63</v>
      </c>
      <c r="BJ23" s="107">
        <v>0.65658056580565805</v>
      </c>
      <c r="BK23" s="108">
        <v>553</v>
      </c>
      <c r="BL23" s="111">
        <v>378</v>
      </c>
      <c r="BM23" s="112">
        <v>1.462962962962963</v>
      </c>
      <c r="BN23" s="113">
        <v>-290.5</v>
      </c>
      <c r="BQ23" s="114">
        <f t="shared" si="0"/>
        <v>943</v>
      </c>
      <c r="BR23" s="114">
        <f t="shared" si="0"/>
        <v>763.5</v>
      </c>
      <c r="BS23" s="85">
        <v>0.80965005302226933</v>
      </c>
    </row>
    <row r="24" spans="1:71" s="73" customFormat="1" ht="13.5" customHeight="1" thickBot="1">
      <c r="A24" s="73">
        <v>1</v>
      </c>
      <c r="B24" s="73" t="s">
        <v>215</v>
      </c>
      <c r="C24" s="73" t="s">
        <v>216</v>
      </c>
      <c r="D24" s="73">
        <v>71248</v>
      </c>
      <c r="E24" s="103">
        <v>19</v>
      </c>
      <c r="F24" s="104" t="s">
        <v>177</v>
      </c>
      <c r="G24" s="104" t="s">
        <v>68</v>
      </c>
      <c r="H24" s="104">
        <v>25</v>
      </c>
      <c r="I24" s="104">
        <v>33</v>
      </c>
      <c r="J24" s="104">
        <v>2699258</v>
      </c>
      <c r="K24" s="104">
        <v>2390043</v>
      </c>
      <c r="L24" s="105">
        <v>1.1293763333965121</v>
      </c>
      <c r="M24" s="104">
        <v>2745838.614658236</v>
      </c>
      <c r="N24" s="105">
        <v>0.9830359241036335</v>
      </c>
      <c r="O24" s="106">
        <v>166388</v>
      </c>
      <c r="P24" s="104">
        <v>1744665</v>
      </c>
      <c r="Q24" s="104">
        <v>1615238</v>
      </c>
      <c r="R24" s="107">
        <v>1.080128748828346</v>
      </c>
      <c r="S24" s="106">
        <v>1828816.7507403647</v>
      </c>
      <c r="T24" s="105">
        <v>0.95398568462023481</v>
      </c>
      <c r="U24" s="106">
        <v>32306</v>
      </c>
      <c r="V24" s="104">
        <v>5564458</v>
      </c>
      <c r="W24" s="104">
        <v>4485986</v>
      </c>
      <c r="X24" s="107">
        <v>1.2404091319054495</v>
      </c>
      <c r="Y24" s="106">
        <v>6434140.5086192237</v>
      </c>
      <c r="Z24" s="105">
        <v>0.86483314943865608</v>
      </c>
      <c r="AA24" s="106">
        <v>952656</v>
      </c>
      <c r="AB24" s="104">
        <v>2416703</v>
      </c>
      <c r="AC24" s="104">
        <v>1849203</v>
      </c>
      <c r="AD24" s="107">
        <v>1.3068889678418216</v>
      </c>
      <c r="AE24" s="106">
        <v>1641955.4475440003</v>
      </c>
      <c r="AF24" s="105">
        <v>1.4718444423171466</v>
      </c>
      <c r="AG24" s="106">
        <v>946196</v>
      </c>
      <c r="AH24" s="108">
        <v>2333.5</v>
      </c>
      <c r="AI24" s="108">
        <v>2008</v>
      </c>
      <c r="AJ24" s="107">
        <v>1.1621015936254979</v>
      </c>
      <c r="AK24" s="109">
        <v>108.5</v>
      </c>
      <c r="AL24" s="110">
        <v>523.5</v>
      </c>
      <c r="AM24" s="108">
        <v>461.5</v>
      </c>
      <c r="AN24" s="107">
        <v>1.1343445287107259</v>
      </c>
      <c r="AO24" s="109">
        <v>56</v>
      </c>
      <c r="AP24" s="108">
        <v>658.5</v>
      </c>
      <c r="AQ24" s="108">
        <v>652</v>
      </c>
      <c r="AR24" s="107">
        <v>1.0099693251533743</v>
      </c>
      <c r="AS24" s="109">
        <v>-24</v>
      </c>
      <c r="AT24" s="108">
        <v>223.5</v>
      </c>
      <c r="AU24" s="108">
        <v>215</v>
      </c>
      <c r="AV24" s="107">
        <v>1.0395348837209302</v>
      </c>
      <c r="AW24" s="109">
        <v>29.5</v>
      </c>
      <c r="AX24" s="108">
        <v>358</v>
      </c>
      <c r="AY24" s="108">
        <v>290</v>
      </c>
      <c r="AZ24" s="107">
        <v>1.2344827586206897</v>
      </c>
      <c r="BA24" s="109">
        <v>40.5</v>
      </c>
      <c r="BB24" s="108">
        <v>299</v>
      </c>
      <c r="BC24" s="108">
        <v>180.5</v>
      </c>
      <c r="BD24" s="107">
        <v>1.6565096952908587</v>
      </c>
      <c r="BE24" s="109">
        <v>46.5</v>
      </c>
      <c r="BF24" s="108">
        <v>271</v>
      </c>
      <c r="BG24" s="108">
        <v>209</v>
      </c>
      <c r="BH24" s="107">
        <v>1.2966507177033493</v>
      </c>
      <c r="BI24" s="109">
        <v>-40</v>
      </c>
      <c r="BJ24" s="107">
        <v>0.6226698092993358</v>
      </c>
      <c r="BK24" s="108">
        <v>743</v>
      </c>
      <c r="BL24" s="111">
        <v>523</v>
      </c>
      <c r="BM24" s="112">
        <v>1.4206500956022945</v>
      </c>
      <c r="BN24" s="113">
        <v>-402.5</v>
      </c>
      <c r="BQ24" s="114">
        <f t="shared" si="0"/>
        <v>1240</v>
      </c>
      <c r="BR24" s="114">
        <f t="shared" si="0"/>
        <v>1157</v>
      </c>
      <c r="BS24" s="85">
        <v>0.9330645161290323</v>
      </c>
    </row>
    <row r="25" spans="1:71" s="73" customFormat="1" ht="13.5" customHeight="1" thickBot="1">
      <c r="A25" s="73">
        <v>0</v>
      </c>
      <c r="B25" s="73" t="s">
        <v>217</v>
      </c>
      <c r="C25" s="73" t="s">
        <v>218</v>
      </c>
      <c r="D25" s="73">
        <v>71270</v>
      </c>
      <c r="E25" s="103">
        <v>20</v>
      </c>
      <c r="F25" s="104" t="s">
        <v>191</v>
      </c>
      <c r="G25" s="104" t="s">
        <v>51</v>
      </c>
      <c r="H25" s="104">
        <v>25</v>
      </c>
      <c r="I25" s="104">
        <v>26</v>
      </c>
      <c r="J25" s="104">
        <v>2528561</v>
      </c>
      <c r="K25" s="104">
        <v>2737886</v>
      </c>
      <c r="L25" s="105">
        <v>0.92354502707563424</v>
      </c>
      <c r="M25" s="104">
        <v>3144854.6115625785</v>
      </c>
      <c r="N25" s="105">
        <v>0.80403112776766439</v>
      </c>
      <c r="O25" s="106">
        <v>232904</v>
      </c>
      <c r="P25" s="104">
        <v>1553112</v>
      </c>
      <c r="Q25" s="104">
        <v>1797172</v>
      </c>
      <c r="R25" s="107">
        <v>0.86419775068830362</v>
      </c>
      <c r="S25" s="106">
        <v>2008365.6467764478</v>
      </c>
      <c r="T25" s="105">
        <v>0.77332133343987519</v>
      </c>
      <c r="U25" s="106">
        <v>155873</v>
      </c>
      <c r="V25" s="104">
        <v>6070044</v>
      </c>
      <c r="W25" s="104">
        <v>5459784</v>
      </c>
      <c r="X25" s="107">
        <v>1.1117736525840582</v>
      </c>
      <c r="Y25" s="106">
        <v>7709067.6255134698</v>
      </c>
      <c r="Z25" s="105">
        <v>0.78739016115398253</v>
      </c>
      <c r="AA25" s="106">
        <v>777522</v>
      </c>
      <c r="AB25" s="104">
        <v>1104791</v>
      </c>
      <c r="AC25" s="104">
        <v>1016889</v>
      </c>
      <c r="AD25" s="107">
        <v>1.0864420797156817</v>
      </c>
      <c r="AE25" s="106">
        <v>1257712.6255719999</v>
      </c>
      <c r="AF25" s="105">
        <v>0.87841290413821516</v>
      </c>
      <c r="AG25" s="106">
        <v>336263</v>
      </c>
      <c r="AH25" s="108">
        <v>2001.5</v>
      </c>
      <c r="AI25" s="108">
        <v>2136.5</v>
      </c>
      <c r="AJ25" s="107">
        <v>0.93681254388017787</v>
      </c>
      <c r="AK25" s="109">
        <v>74</v>
      </c>
      <c r="AL25" s="110">
        <v>417.5</v>
      </c>
      <c r="AM25" s="108">
        <v>453.5</v>
      </c>
      <c r="AN25" s="107">
        <v>0.9206174200661521</v>
      </c>
      <c r="AO25" s="109">
        <v>3</v>
      </c>
      <c r="AP25" s="108">
        <v>483.5</v>
      </c>
      <c r="AQ25" s="108">
        <v>563.5</v>
      </c>
      <c r="AR25" s="107">
        <v>0.8580301685891748</v>
      </c>
      <c r="AS25" s="109">
        <v>1</v>
      </c>
      <c r="AT25" s="108">
        <v>226</v>
      </c>
      <c r="AU25" s="108">
        <v>344</v>
      </c>
      <c r="AV25" s="107">
        <v>0.65697674418604646</v>
      </c>
      <c r="AW25" s="109">
        <v>20</v>
      </c>
      <c r="AX25" s="108">
        <v>318.5</v>
      </c>
      <c r="AY25" s="108">
        <v>325.5</v>
      </c>
      <c r="AZ25" s="107">
        <v>0.978494623655914</v>
      </c>
      <c r="BA25" s="109">
        <v>41</v>
      </c>
      <c r="BB25" s="108">
        <v>315.5</v>
      </c>
      <c r="BC25" s="108">
        <v>229.5</v>
      </c>
      <c r="BD25" s="107">
        <v>1.3747276688453158</v>
      </c>
      <c r="BE25" s="109">
        <v>34</v>
      </c>
      <c r="BF25" s="108">
        <v>240.5</v>
      </c>
      <c r="BG25" s="108">
        <v>220.5</v>
      </c>
      <c r="BH25" s="107">
        <v>1.090702947845805</v>
      </c>
      <c r="BI25" s="109">
        <v>-25</v>
      </c>
      <c r="BJ25" s="107">
        <v>0.57032225830627026</v>
      </c>
      <c r="BK25" s="108">
        <v>620</v>
      </c>
      <c r="BL25" s="111">
        <v>691</v>
      </c>
      <c r="BM25" s="112">
        <v>0.89725036179450068</v>
      </c>
      <c r="BN25" s="113">
        <v>-274.5</v>
      </c>
      <c r="BQ25" s="114">
        <f t="shared" si="0"/>
        <v>1028</v>
      </c>
      <c r="BR25" s="114">
        <f t="shared" si="0"/>
        <v>1233</v>
      </c>
      <c r="BS25" s="85">
        <v>1.1994163424124513</v>
      </c>
    </row>
    <row r="26" spans="1:71" s="73" customFormat="1" ht="13.5" customHeight="1" thickBot="1">
      <c r="A26" s="73">
        <v>1</v>
      </c>
      <c r="B26" s="73" t="s">
        <v>219</v>
      </c>
      <c r="C26" s="73" t="s">
        <v>220</v>
      </c>
      <c r="D26" s="73">
        <v>71188</v>
      </c>
      <c r="E26" s="103">
        <v>21</v>
      </c>
      <c r="F26" s="104" t="s">
        <v>191</v>
      </c>
      <c r="G26" s="104" t="s">
        <v>221</v>
      </c>
      <c r="H26" s="104">
        <v>28</v>
      </c>
      <c r="I26" s="104">
        <v>26</v>
      </c>
      <c r="J26" s="104">
        <v>2517515</v>
      </c>
      <c r="K26" s="104">
        <v>3618893</v>
      </c>
      <c r="L26" s="105">
        <v>0.69565886584654479</v>
      </c>
      <c r="M26" s="104">
        <v>3737817.9658211027</v>
      </c>
      <c r="N26" s="105">
        <v>0.67352530888886308</v>
      </c>
      <c r="O26" s="106">
        <v>1381581</v>
      </c>
      <c r="P26" s="104">
        <v>1531276</v>
      </c>
      <c r="Q26" s="104">
        <v>2359308</v>
      </c>
      <c r="R26" s="107">
        <v>0.64903607328928647</v>
      </c>
      <c r="S26" s="106">
        <v>2387308.0840356471</v>
      </c>
      <c r="T26" s="105">
        <v>0.64142370657558379</v>
      </c>
      <c r="U26" s="106">
        <v>801683</v>
      </c>
      <c r="V26" s="104">
        <v>5302534</v>
      </c>
      <c r="W26" s="104">
        <v>6604216</v>
      </c>
      <c r="X26" s="107">
        <v>0.80290135876839885</v>
      </c>
      <c r="Y26" s="106">
        <v>8494161.6449197028</v>
      </c>
      <c r="Z26" s="105">
        <v>0.62425630941123045</v>
      </c>
      <c r="AA26" s="106">
        <v>3241984</v>
      </c>
      <c r="AB26" s="104">
        <v>2158867</v>
      </c>
      <c r="AC26" s="104">
        <v>2992863</v>
      </c>
      <c r="AD26" s="107">
        <v>0.72133839738070205</v>
      </c>
      <c r="AE26" s="106">
        <v>5065070.6676480016</v>
      </c>
      <c r="AF26" s="105">
        <v>0.42622643229625146</v>
      </c>
      <c r="AG26" s="106">
        <v>1042103</v>
      </c>
      <c r="AH26" s="108">
        <v>1476.5</v>
      </c>
      <c r="AI26" s="108">
        <v>2210</v>
      </c>
      <c r="AJ26" s="107">
        <v>0.66809954751131218</v>
      </c>
      <c r="AK26" s="109">
        <v>725</v>
      </c>
      <c r="AL26" s="110">
        <v>295.5</v>
      </c>
      <c r="AM26" s="108">
        <v>536</v>
      </c>
      <c r="AN26" s="107">
        <v>0.55130597014925375</v>
      </c>
      <c r="AO26" s="109">
        <v>119</v>
      </c>
      <c r="AP26" s="108">
        <v>373</v>
      </c>
      <c r="AQ26" s="108">
        <v>470.5</v>
      </c>
      <c r="AR26" s="107">
        <v>0.7927736450584485</v>
      </c>
      <c r="AS26" s="109">
        <v>178</v>
      </c>
      <c r="AT26" s="108">
        <v>199</v>
      </c>
      <c r="AU26" s="108">
        <v>302.5</v>
      </c>
      <c r="AV26" s="107">
        <v>0.65785123966942149</v>
      </c>
      <c r="AW26" s="109">
        <v>121.5</v>
      </c>
      <c r="AX26" s="108">
        <v>193</v>
      </c>
      <c r="AY26" s="108">
        <v>380</v>
      </c>
      <c r="AZ26" s="107">
        <v>0.50789473684210529</v>
      </c>
      <c r="BA26" s="109">
        <v>99</v>
      </c>
      <c r="BB26" s="108">
        <v>309.5</v>
      </c>
      <c r="BC26" s="108">
        <v>359.5</v>
      </c>
      <c r="BD26" s="107">
        <v>0.86091794158553547</v>
      </c>
      <c r="BE26" s="109">
        <v>150</v>
      </c>
      <c r="BF26" s="108">
        <v>106.5</v>
      </c>
      <c r="BG26" s="108">
        <v>161.5</v>
      </c>
      <c r="BH26" s="107">
        <v>0.65944272445820429</v>
      </c>
      <c r="BI26" s="109">
        <v>57.5</v>
      </c>
      <c r="BJ26" s="107">
        <v>0.52488994243142562</v>
      </c>
      <c r="BK26" s="108">
        <v>409</v>
      </c>
      <c r="BL26" s="111">
        <v>629</v>
      </c>
      <c r="BM26" s="112">
        <v>0.65023847376788557</v>
      </c>
      <c r="BN26" s="113">
        <v>-90.5</v>
      </c>
      <c r="BQ26" s="114">
        <f t="shared" si="0"/>
        <v>765</v>
      </c>
      <c r="BR26" s="114">
        <f t="shared" si="0"/>
        <v>1153</v>
      </c>
      <c r="BS26" s="85">
        <v>1.5071895424836601</v>
      </c>
    </row>
    <row r="27" spans="1:71" s="73" customFormat="1" ht="13.5" customHeight="1" thickBot="1">
      <c r="A27" s="73">
        <v>0</v>
      </c>
      <c r="B27" s="73" t="s">
        <v>222</v>
      </c>
      <c r="C27" s="73" t="s">
        <v>223</v>
      </c>
      <c r="D27" s="73">
        <v>71506</v>
      </c>
      <c r="E27" s="103">
        <v>22</v>
      </c>
      <c r="F27" s="104" t="s">
        <v>191</v>
      </c>
      <c r="G27" s="104" t="s">
        <v>60</v>
      </c>
      <c r="H27" s="104">
        <v>26</v>
      </c>
      <c r="I27" s="104">
        <v>23</v>
      </c>
      <c r="J27" s="104">
        <v>2454892</v>
      </c>
      <c r="K27" s="104">
        <v>1990558</v>
      </c>
      <c r="L27" s="105">
        <v>1.233268259452877</v>
      </c>
      <c r="M27" s="104">
        <v>2886169.2331049605</v>
      </c>
      <c r="N27" s="105">
        <v>0.85057105170475766</v>
      </c>
      <c r="O27" s="106">
        <v>145947</v>
      </c>
      <c r="P27" s="104">
        <v>1493860</v>
      </c>
      <c r="Q27" s="104">
        <v>1278475</v>
      </c>
      <c r="R27" s="107">
        <v>1.1684702477561157</v>
      </c>
      <c r="S27" s="106">
        <v>1733138.6939486749</v>
      </c>
      <c r="T27" s="105">
        <v>0.86193909651655332</v>
      </c>
      <c r="U27" s="106">
        <v>85309</v>
      </c>
      <c r="V27" s="104">
        <v>6543023</v>
      </c>
      <c r="W27" s="104">
        <v>5195667</v>
      </c>
      <c r="X27" s="107">
        <v>1.2593230089611209</v>
      </c>
      <c r="Y27" s="106">
        <v>7718597.7862147661</v>
      </c>
      <c r="Z27" s="105">
        <v>0.84769580968264535</v>
      </c>
      <c r="AA27" s="106">
        <v>438353</v>
      </c>
      <c r="AB27" s="104">
        <v>2701213</v>
      </c>
      <c r="AC27" s="104">
        <v>1848814</v>
      </c>
      <c r="AD27" s="107">
        <v>1.46105178779477</v>
      </c>
      <c r="AE27" s="106">
        <v>2482758.9321440002</v>
      </c>
      <c r="AF27" s="105">
        <v>1.0879884329596803</v>
      </c>
      <c r="AG27" s="106">
        <v>877997</v>
      </c>
      <c r="AH27" s="108">
        <v>1741</v>
      </c>
      <c r="AI27" s="108">
        <v>1217</v>
      </c>
      <c r="AJ27" s="107">
        <v>1.4305669679539852</v>
      </c>
      <c r="AK27" s="109">
        <v>161.5</v>
      </c>
      <c r="AL27" s="110">
        <v>432.5</v>
      </c>
      <c r="AM27" s="108">
        <v>371</v>
      </c>
      <c r="AN27" s="107">
        <v>1.1657681940700808</v>
      </c>
      <c r="AO27" s="109">
        <v>18</v>
      </c>
      <c r="AP27" s="108">
        <v>365</v>
      </c>
      <c r="AQ27" s="108">
        <v>271.5</v>
      </c>
      <c r="AR27" s="107">
        <v>1.3443830570902393</v>
      </c>
      <c r="AS27" s="109">
        <v>32</v>
      </c>
      <c r="AT27" s="108">
        <v>184</v>
      </c>
      <c r="AU27" s="108">
        <v>152</v>
      </c>
      <c r="AV27" s="107">
        <v>1.2105263157894737</v>
      </c>
      <c r="AW27" s="109">
        <v>25</v>
      </c>
      <c r="AX27" s="108">
        <v>257.5</v>
      </c>
      <c r="AY27" s="108">
        <v>129</v>
      </c>
      <c r="AZ27" s="107">
        <v>1.9961240310077519</v>
      </c>
      <c r="BA27" s="109">
        <v>47</v>
      </c>
      <c r="BB27" s="108">
        <v>306</v>
      </c>
      <c r="BC27" s="108">
        <v>127.5</v>
      </c>
      <c r="BD27" s="107">
        <v>2.4</v>
      </c>
      <c r="BE27" s="109">
        <v>60.5</v>
      </c>
      <c r="BF27" s="108">
        <v>196</v>
      </c>
      <c r="BG27" s="108">
        <v>166</v>
      </c>
      <c r="BH27" s="107">
        <v>1.1807228915662651</v>
      </c>
      <c r="BI27" s="109">
        <v>-21</v>
      </c>
      <c r="BJ27" s="107">
        <v>0.57064905226881102</v>
      </c>
      <c r="BK27" s="108">
        <v>543</v>
      </c>
      <c r="BL27" s="111">
        <v>320</v>
      </c>
      <c r="BM27" s="112">
        <v>1.6968749999999999</v>
      </c>
      <c r="BN27" s="113">
        <v>-208.5</v>
      </c>
      <c r="BQ27" s="114">
        <f t="shared" si="0"/>
        <v>806.5</v>
      </c>
      <c r="BR27" s="114">
        <f t="shared" si="0"/>
        <v>552.5</v>
      </c>
      <c r="BS27" s="85">
        <v>0.68505889646621199</v>
      </c>
    </row>
    <row r="28" spans="1:71" s="73" customFormat="1" ht="13.5" customHeight="1" thickBot="1">
      <c r="A28" s="73">
        <v>1</v>
      </c>
      <c r="B28" s="73" t="s">
        <v>224</v>
      </c>
      <c r="C28" s="73" t="s">
        <v>225</v>
      </c>
      <c r="D28" s="73">
        <v>71505</v>
      </c>
      <c r="E28" s="103">
        <v>23</v>
      </c>
      <c r="F28" s="104" t="s">
        <v>198</v>
      </c>
      <c r="G28" s="104" t="s">
        <v>71</v>
      </c>
      <c r="H28" s="104">
        <v>38</v>
      </c>
      <c r="I28" s="104">
        <v>38</v>
      </c>
      <c r="J28" s="104">
        <v>2408421</v>
      </c>
      <c r="K28" s="104">
        <v>2690756</v>
      </c>
      <c r="L28" s="105">
        <v>0.89507223992067653</v>
      </c>
      <c r="M28" s="104">
        <v>4128942.0471816272</v>
      </c>
      <c r="N28" s="105">
        <v>0.58330220489385731</v>
      </c>
      <c r="O28" s="106">
        <v>245344</v>
      </c>
      <c r="P28" s="104">
        <v>1668113</v>
      </c>
      <c r="Q28" s="104">
        <v>1902613</v>
      </c>
      <c r="R28" s="107">
        <v>0.87674845068334972</v>
      </c>
      <c r="S28" s="106">
        <v>2768600.7468822761</v>
      </c>
      <c r="T28" s="105">
        <v>0.60251121505275307</v>
      </c>
      <c r="U28" s="106">
        <v>213629</v>
      </c>
      <c r="V28" s="104">
        <v>5100535</v>
      </c>
      <c r="W28" s="104">
        <v>5541091</v>
      </c>
      <c r="X28" s="107">
        <v>0.9204929137601241</v>
      </c>
      <c r="Y28" s="106">
        <v>8675865.9716587365</v>
      </c>
      <c r="Z28" s="105">
        <v>0.58789923872289029</v>
      </c>
      <c r="AA28" s="106">
        <v>1212984</v>
      </c>
      <c r="AB28" s="104">
        <v>1617103</v>
      </c>
      <c r="AC28" s="104">
        <v>1738299</v>
      </c>
      <c r="AD28" s="107">
        <v>0.93027896811768285</v>
      </c>
      <c r="AE28" s="106">
        <v>1869883.5034120001</v>
      </c>
      <c r="AF28" s="105">
        <v>0.86481483849087482</v>
      </c>
      <c r="AG28" s="106">
        <v>531882</v>
      </c>
      <c r="AH28" s="108">
        <v>1806</v>
      </c>
      <c r="AI28" s="108">
        <v>1740</v>
      </c>
      <c r="AJ28" s="107">
        <v>1.0379310344827586</v>
      </c>
      <c r="AK28" s="109">
        <v>69.5</v>
      </c>
      <c r="AL28" s="110">
        <v>486.5</v>
      </c>
      <c r="AM28" s="108">
        <v>483.5</v>
      </c>
      <c r="AN28" s="107">
        <v>1.0062047569803516</v>
      </c>
      <c r="AO28" s="109">
        <v>-8.5</v>
      </c>
      <c r="AP28" s="108">
        <v>380</v>
      </c>
      <c r="AQ28" s="108">
        <v>432</v>
      </c>
      <c r="AR28" s="107">
        <v>0.87962962962962965</v>
      </c>
      <c r="AS28" s="109">
        <v>17.5</v>
      </c>
      <c r="AT28" s="108">
        <v>145.5</v>
      </c>
      <c r="AU28" s="108">
        <v>205</v>
      </c>
      <c r="AV28" s="107">
        <v>0.70975609756097557</v>
      </c>
      <c r="AW28" s="109">
        <v>1.5</v>
      </c>
      <c r="AX28" s="108">
        <v>215.5</v>
      </c>
      <c r="AY28" s="108">
        <v>200.5</v>
      </c>
      <c r="AZ28" s="107">
        <v>1.0748129675810474</v>
      </c>
      <c r="BA28" s="109">
        <v>9.5</v>
      </c>
      <c r="BB28" s="108">
        <v>379.5</v>
      </c>
      <c r="BC28" s="108">
        <v>240.5</v>
      </c>
      <c r="BD28" s="107">
        <v>1.5779625779625779</v>
      </c>
      <c r="BE28" s="109">
        <v>56</v>
      </c>
      <c r="BF28" s="108">
        <v>199</v>
      </c>
      <c r="BG28" s="108">
        <v>178.5</v>
      </c>
      <c r="BH28" s="107">
        <v>1.1148459383753502</v>
      </c>
      <c r="BI28" s="109">
        <v>-6.5</v>
      </c>
      <c r="BJ28" s="107">
        <v>0.58997785160575855</v>
      </c>
      <c r="BK28" s="108">
        <v>485</v>
      </c>
      <c r="BL28" s="111">
        <v>420</v>
      </c>
      <c r="BM28" s="112">
        <v>1.1547619047619047</v>
      </c>
      <c r="BN28" s="113">
        <v>-250.5</v>
      </c>
      <c r="BQ28" s="114">
        <f t="shared" si="0"/>
        <v>741</v>
      </c>
      <c r="BR28" s="114">
        <f t="shared" si="0"/>
        <v>837.5</v>
      </c>
      <c r="BS28" s="85">
        <v>1.130229419703104</v>
      </c>
    </row>
    <row r="29" spans="1:71" s="73" customFormat="1" ht="13.5" customHeight="1" thickBot="1">
      <c r="A29" s="73">
        <v>0</v>
      </c>
      <c r="B29" s="73" t="s">
        <v>226</v>
      </c>
      <c r="C29" s="73" t="s">
        <v>227</v>
      </c>
      <c r="D29" s="73">
        <v>70066</v>
      </c>
      <c r="E29" s="103">
        <v>24</v>
      </c>
      <c r="F29" s="104" t="s">
        <v>177</v>
      </c>
      <c r="G29" s="104" t="s">
        <v>55</v>
      </c>
      <c r="H29" s="104">
        <v>24</v>
      </c>
      <c r="I29" s="104">
        <v>27</v>
      </c>
      <c r="J29" s="104">
        <v>2373355</v>
      </c>
      <c r="K29" s="104">
        <v>2316743</v>
      </c>
      <c r="L29" s="105">
        <v>1.0244360293739962</v>
      </c>
      <c r="M29" s="104">
        <v>2517555.9796649027</v>
      </c>
      <c r="N29" s="105">
        <v>0.94272183783412977</v>
      </c>
      <c r="O29" s="106">
        <v>-50834</v>
      </c>
      <c r="P29" s="104">
        <v>1668456</v>
      </c>
      <c r="Q29" s="104">
        <v>1636995</v>
      </c>
      <c r="R29" s="107">
        <v>1.0192187514317392</v>
      </c>
      <c r="S29" s="106">
        <v>1606036.0941007694</v>
      </c>
      <c r="T29" s="105">
        <v>1.0388658176042924</v>
      </c>
      <c r="U29" s="106">
        <v>-77505</v>
      </c>
      <c r="V29" s="104">
        <v>3306678</v>
      </c>
      <c r="W29" s="104">
        <v>3784265</v>
      </c>
      <c r="X29" s="107">
        <v>0.87379662893586996</v>
      </c>
      <c r="Y29" s="106">
        <v>5507715.9722829526</v>
      </c>
      <c r="Z29" s="105">
        <v>0.60037191762257469</v>
      </c>
      <c r="AA29" s="106">
        <v>703375</v>
      </c>
      <c r="AB29" s="104">
        <v>756930</v>
      </c>
      <c r="AC29" s="104">
        <v>1297830</v>
      </c>
      <c r="AD29" s="107">
        <v>0.58322738725410883</v>
      </c>
      <c r="AE29" s="106">
        <v>451139.71691999998</v>
      </c>
      <c r="AF29" s="105">
        <v>1.6778172517544614</v>
      </c>
      <c r="AG29" s="106">
        <v>229386</v>
      </c>
      <c r="AH29" s="108">
        <v>1773</v>
      </c>
      <c r="AI29" s="108">
        <v>1501.5</v>
      </c>
      <c r="AJ29" s="107">
        <v>1.1808191808191808</v>
      </c>
      <c r="AK29" s="109">
        <v>-153</v>
      </c>
      <c r="AL29" s="110">
        <v>391.5</v>
      </c>
      <c r="AM29" s="108">
        <v>378.5</v>
      </c>
      <c r="AN29" s="107">
        <v>1.0343461030383092</v>
      </c>
      <c r="AO29" s="109">
        <v>-42.5</v>
      </c>
      <c r="AP29" s="108">
        <v>382.5</v>
      </c>
      <c r="AQ29" s="108">
        <v>381.5</v>
      </c>
      <c r="AR29" s="107">
        <v>1.0026212319790302</v>
      </c>
      <c r="AS29" s="109">
        <v>-31</v>
      </c>
      <c r="AT29" s="108">
        <v>242</v>
      </c>
      <c r="AU29" s="108">
        <v>214.5</v>
      </c>
      <c r="AV29" s="107">
        <v>1.1282051282051282</v>
      </c>
      <c r="AW29" s="109">
        <v>-20.5</v>
      </c>
      <c r="AX29" s="108">
        <v>290.5</v>
      </c>
      <c r="AY29" s="108">
        <v>200.5</v>
      </c>
      <c r="AZ29" s="107">
        <v>1.4488778054862843</v>
      </c>
      <c r="BA29" s="109">
        <v>-22</v>
      </c>
      <c r="BB29" s="108">
        <v>342</v>
      </c>
      <c r="BC29" s="108">
        <v>231.5</v>
      </c>
      <c r="BD29" s="107">
        <v>1.4773218142548596</v>
      </c>
      <c r="BE29" s="109">
        <v>-29.5</v>
      </c>
      <c r="BF29" s="108">
        <v>124.5</v>
      </c>
      <c r="BG29" s="108">
        <v>95</v>
      </c>
      <c r="BH29" s="107">
        <v>1.3105263157894738</v>
      </c>
      <c r="BI29" s="109">
        <v>-7.5</v>
      </c>
      <c r="BJ29" s="107">
        <v>0.50676818950930624</v>
      </c>
      <c r="BK29" s="108">
        <v>637</v>
      </c>
      <c r="BL29" s="111">
        <v>466</v>
      </c>
      <c r="BM29" s="112">
        <v>1.3669527896995708</v>
      </c>
      <c r="BN29" s="113">
        <v>-384.5</v>
      </c>
      <c r="BQ29" s="114">
        <f t="shared" si="0"/>
        <v>915</v>
      </c>
      <c r="BR29" s="114">
        <f t="shared" si="0"/>
        <v>796.5</v>
      </c>
      <c r="BS29" s="85">
        <v>0.87049180327868847</v>
      </c>
    </row>
    <row r="30" spans="1:71" s="73" customFormat="1" ht="13.5" customHeight="1" thickBot="1">
      <c r="A30" s="73">
        <v>1</v>
      </c>
      <c r="B30" s="73" t="s">
        <v>228</v>
      </c>
      <c r="C30" s="73" t="s">
        <v>229</v>
      </c>
      <c r="D30" s="73">
        <v>71045</v>
      </c>
      <c r="E30" s="103">
        <v>25</v>
      </c>
      <c r="F30" s="104" t="s">
        <v>198</v>
      </c>
      <c r="G30" s="104" t="s">
        <v>61</v>
      </c>
      <c r="H30" s="104">
        <v>34</v>
      </c>
      <c r="I30" s="104">
        <v>32</v>
      </c>
      <c r="J30" s="104">
        <v>2361143</v>
      </c>
      <c r="K30" s="104">
        <v>2520470</v>
      </c>
      <c r="L30" s="105">
        <v>0.93678678976540086</v>
      </c>
      <c r="M30" s="104">
        <v>2956041.6464839382</v>
      </c>
      <c r="N30" s="105">
        <v>0.79875160176057058</v>
      </c>
      <c r="O30" s="106">
        <v>-201150</v>
      </c>
      <c r="P30" s="104">
        <v>1566453</v>
      </c>
      <c r="Q30" s="104">
        <v>1809364</v>
      </c>
      <c r="R30" s="107">
        <v>0.86574785394204812</v>
      </c>
      <c r="S30" s="106">
        <v>2018785.1320912568</v>
      </c>
      <c r="T30" s="105">
        <v>0.77593844689024105</v>
      </c>
      <c r="U30" s="106">
        <v>-39381</v>
      </c>
      <c r="V30" s="104">
        <v>4708939</v>
      </c>
      <c r="W30" s="104">
        <v>4203667</v>
      </c>
      <c r="X30" s="107">
        <v>1.12019791291746</v>
      </c>
      <c r="Y30" s="106">
        <v>6803701.5502913427</v>
      </c>
      <c r="Z30" s="105">
        <v>0.69211428002722397</v>
      </c>
      <c r="AA30" s="106">
        <v>545889</v>
      </c>
      <c r="AB30" s="104">
        <v>2035154</v>
      </c>
      <c r="AC30" s="104">
        <v>2132426</v>
      </c>
      <c r="AD30" s="107">
        <v>0.9543843490934738</v>
      </c>
      <c r="AE30" s="106">
        <v>1164131.5546799998</v>
      </c>
      <c r="AF30" s="105">
        <v>1.7482165068186213</v>
      </c>
      <c r="AG30" s="106">
        <v>1181601</v>
      </c>
      <c r="AH30" s="108">
        <v>1903.5</v>
      </c>
      <c r="AI30" s="108">
        <v>2063.5</v>
      </c>
      <c r="AJ30" s="107">
        <v>0.92246183668524351</v>
      </c>
      <c r="AK30" s="109">
        <v>94</v>
      </c>
      <c r="AL30" s="110">
        <v>445.5</v>
      </c>
      <c r="AM30" s="108">
        <v>489.5</v>
      </c>
      <c r="AN30" s="107">
        <v>0.9101123595505618</v>
      </c>
      <c r="AO30" s="109">
        <v>-6.5</v>
      </c>
      <c r="AP30" s="108">
        <v>417.5</v>
      </c>
      <c r="AQ30" s="108">
        <v>519</v>
      </c>
      <c r="AR30" s="107">
        <v>0.80443159922928709</v>
      </c>
      <c r="AS30" s="109">
        <v>-56.5</v>
      </c>
      <c r="AT30" s="108">
        <v>257</v>
      </c>
      <c r="AU30" s="108">
        <v>236.5</v>
      </c>
      <c r="AV30" s="107">
        <v>1.0866807610993658</v>
      </c>
      <c r="AW30" s="109">
        <v>-7.5</v>
      </c>
      <c r="AX30" s="108">
        <v>204</v>
      </c>
      <c r="AY30" s="108">
        <v>193</v>
      </c>
      <c r="AZ30" s="107">
        <v>1.0569948186528497</v>
      </c>
      <c r="BA30" s="109">
        <v>52</v>
      </c>
      <c r="BB30" s="108">
        <v>402</v>
      </c>
      <c r="BC30" s="108">
        <v>346</v>
      </c>
      <c r="BD30" s="107">
        <v>1.1618497109826589</v>
      </c>
      <c r="BE30" s="109">
        <v>128.5</v>
      </c>
      <c r="BF30" s="108">
        <v>177.5</v>
      </c>
      <c r="BG30" s="108">
        <v>279.5</v>
      </c>
      <c r="BH30" s="107">
        <v>0.63506261180679791</v>
      </c>
      <c r="BI30" s="109">
        <v>-16</v>
      </c>
      <c r="BJ30" s="107">
        <v>0.54662463882322043</v>
      </c>
      <c r="BK30" s="108">
        <v>477</v>
      </c>
      <c r="BL30" s="111">
        <v>556</v>
      </c>
      <c r="BM30" s="112">
        <v>0.8579136690647482</v>
      </c>
      <c r="BN30" s="113">
        <v>-157</v>
      </c>
      <c r="BQ30" s="114">
        <f t="shared" si="0"/>
        <v>878.5</v>
      </c>
      <c r="BR30" s="114">
        <f t="shared" si="0"/>
        <v>948.5</v>
      </c>
      <c r="BS30" s="85">
        <v>1.0796812749003983</v>
      </c>
    </row>
    <row r="31" spans="1:71" s="73" customFormat="1" ht="13.5" customHeight="1" thickBot="1">
      <c r="A31" s="73">
        <v>0</v>
      </c>
      <c r="B31" s="73" t="s">
        <v>230</v>
      </c>
      <c r="C31" s="73" t="s">
        <v>231</v>
      </c>
      <c r="D31" s="73">
        <v>71591</v>
      </c>
      <c r="E31" s="103">
        <v>26</v>
      </c>
      <c r="F31" s="104" t="s">
        <v>188</v>
      </c>
      <c r="G31" s="104" t="s">
        <v>54</v>
      </c>
      <c r="H31" s="104">
        <v>24</v>
      </c>
      <c r="I31" s="104">
        <v>24</v>
      </c>
      <c r="J31" s="104">
        <v>2192576</v>
      </c>
      <c r="K31" s="104">
        <v>2285518</v>
      </c>
      <c r="L31" s="105">
        <v>0.9593343828401264</v>
      </c>
      <c r="M31" s="104">
        <v>3306296.1281579253</v>
      </c>
      <c r="N31" s="105">
        <v>0.66315173082260326</v>
      </c>
      <c r="O31" s="106">
        <v>88682</v>
      </c>
      <c r="P31" s="104">
        <v>1330159</v>
      </c>
      <c r="Q31" s="104">
        <v>1569186</v>
      </c>
      <c r="R31" s="107">
        <v>0.84767452679287225</v>
      </c>
      <c r="S31" s="106">
        <v>1885895.3693345487</v>
      </c>
      <c r="T31" s="105">
        <v>0.70531961721150827</v>
      </c>
      <c r="U31" s="106">
        <v>21094</v>
      </c>
      <c r="V31" s="104">
        <v>6750363</v>
      </c>
      <c r="W31" s="104">
        <v>5640752</v>
      </c>
      <c r="X31" s="107">
        <v>1.1967133105656835</v>
      </c>
      <c r="Y31" s="106">
        <v>8729620.451032795</v>
      </c>
      <c r="Z31" s="105">
        <v>0.77327107608686119</v>
      </c>
      <c r="AA31" s="106">
        <v>1423642</v>
      </c>
      <c r="AB31" s="104">
        <v>1831044</v>
      </c>
      <c r="AC31" s="104">
        <v>1623043</v>
      </c>
      <c r="AD31" s="107">
        <v>1.1281549533807791</v>
      </c>
      <c r="AE31" s="106">
        <v>2234761.22278</v>
      </c>
      <c r="AF31" s="105">
        <v>0.8193465956609971</v>
      </c>
      <c r="AG31" s="106">
        <v>624403</v>
      </c>
      <c r="AH31" s="108">
        <v>1772</v>
      </c>
      <c r="AI31" s="108">
        <v>1668</v>
      </c>
      <c r="AJ31" s="107">
        <v>1.0623501199040768</v>
      </c>
      <c r="AK31" s="109">
        <v>78</v>
      </c>
      <c r="AL31" s="110">
        <v>463</v>
      </c>
      <c r="AM31" s="108">
        <v>548</v>
      </c>
      <c r="AN31" s="107">
        <v>0.8448905109489051</v>
      </c>
      <c r="AO31" s="109">
        <v>-19</v>
      </c>
      <c r="AP31" s="108">
        <v>419</v>
      </c>
      <c r="AQ31" s="108">
        <v>477</v>
      </c>
      <c r="AR31" s="107">
        <v>0.87840670859538783</v>
      </c>
      <c r="AS31" s="109">
        <v>1</v>
      </c>
      <c r="AT31" s="108">
        <v>81</v>
      </c>
      <c r="AU31" s="108">
        <v>76</v>
      </c>
      <c r="AV31" s="107">
        <v>1.0657894736842106</v>
      </c>
      <c r="AW31" s="109">
        <v>-3.5</v>
      </c>
      <c r="AX31" s="108">
        <v>279.5</v>
      </c>
      <c r="AY31" s="108">
        <v>191</v>
      </c>
      <c r="AZ31" s="107">
        <v>1.463350785340314</v>
      </c>
      <c r="BA31" s="109">
        <v>40.5</v>
      </c>
      <c r="BB31" s="108">
        <v>302</v>
      </c>
      <c r="BC31" s="108">
        <v>206.5</v>
      </c>
      <c r="BD31" s="107">
        <v>1.4624697336561743</v>
      </c>
      <c r="BE31" s="109">
        <v>64.5</v>
      </c>
      <c r="BF31" s="108">
        <v>227.5</v>
      </c>
      <c r="BG31" s="108">
        <v>169.5</v>
      </c>
      <c r="BH31" s="107">
        <v>1.3421828908554572</v>
      </c>
      <c r="BI31" s="109">
        <v>-5.5</v>
      </c>
      <c r="BJ31" s="107">
        <v>0.62612866817155755</v>
      </c>
      <c r="BK31" s="108">
        <v>350</v>
      </c>
      <c r="BL31" s="111">
        <v>280</v>
      </c>
      <c r="BM31" s="112">
        <v>1.25</v>
      </c>
      <c r="BN31" s="113">
        <v>-103</v>
      </c>
      <c r="BQ31" s="114">
        <f t="shared" si="0"/>
        <v>779.5</v>
      </c>
      <c r="BR31" s="114">
        <f t="shared" si="0"/>
        <v>744</v>
      </c>
      <c r="BS31" s="85">
        <v>0.95445798588839004</v>
      </c>
    </row>
    <row r="32" spans="1:71" s="73" customFormat="1" ht="13.5" customHeight="1" thickBot="1">
      <c r="A32" s="73">
        <v>1</v>
      </c>
      <c r="B32" s="73" t="s">
        <v>232</v>
      </c>
      <c r="C32" s="73" t="s">
        <v>233</v>
      </c>
      <c r="D32" s="73">
        <v>71662</v>
      </c>
      <c r="E32" s="103">
        <v>27</v>
      </c>
      <c r="F32" s="104" t="s">
        <v>198</v>
      </c>
      <c r="G32" s="104" t="s">
        <v>53</v>
      </c>
      <c r="H32" s="104">
        <v>26</v>
      </c>
      <c r="I32" s="104">
        <v>25</v>
      </c>
      <c r="J32" s="104">
        <v>2078108</v>
      </c>
      <c r="K32" s="104">
        <v>3474851</v>
      </c>
      <c r="L32" s="105">
        <v>0.59804233332594692</v>
      </c>
      <c r="M32" s="104">
        <v>3292021.2867978876</v>
      </c>
      <c r="N32" s="105">
        <v>0.63125594246122041</v>
      </c>
      <c r="O32" s="106">
        <v>-186868</v>
      </c>
      <c r="P32" s="104">
        <v>1525733</v>
      </c>
      <c r="Q32" s="104">
        <v>2878611</v>
      </c>
      <c r="R32" s="107">
        <v>0.5300240289500735</v>
      </c>
      <c r="S32" s="106">
        <v>2319068.5762589085</v>
      </c>
      <c r="T32" s="105">
        <v>0.657907668457693</v>
      </c>
      <c r="U32" s="106">
        <v>-94961</v>
      </c>
      <c r="V32" s="104">
        <v>2990245</v>
      </c>
      <c r="W32" s="104">
        <v>3544990</v>
      </c>
      <c r="X32" s="107">
        <v>0.84351295772343504</v>
      </c>
      <c r="Y32" s="106">
        <v>5996252.250353043</v>
      </c>
      <c r="Z32" s="105">
        <v>0.49868565816655602</v>
      </c>
      <c r="AA32" s="106">
        <v>-460595</v>
      </c>
      <c r="AB32" s="104">
        <v>854590</v>
      </c>
      <c r="AC32" s="104">
        <v>575774</v>
      </c>
      <c r="AD32" s="107">
        <v>1.4842455546794402</v>
      </c>
      <c r="AE32" s="106">
        <v>1167257.03006</v>
      </c>
      <c r="AF32" s="105">
        <v>0.73213523499282063</v>
      </c>
      <c r="AG32" s="106">
        <v>314363</v>
      </c>
      <c r="AH32" s="108">
        <v>1444</v>
      </c>
      <c r="AI32" s="108">
        <v>1710</v>
      </c>
      <c r="AJ32" s="107">
        <v>0.84444444444444444</v>
      </c>
      <c r="AK32" s="109">
        <v>-24.5</v>
      </c>
      <c r="AL32" s="110">
        <v>387.5</v>
      </c>
      <c r="AM32" s="108">
        <v>483.5</v>
      </c>
      <c r="AN32" s="107">
        <v>0.80144777662874866</v>
      </c>
      <c r="AO32" s="109">
        <v>7.5</v>
      </c>
      <c r="AP32" s="108">
        <v>336.5</v>
      </c>
      <c r="AQ32" s="108">
        <v>431</v>
      </c>
      <c r="AR32" s="107">
        <v>0.78074245939675169</v>
      </c>
      <c r="AS32" s="109">
        <v>-43</v>
      </c>
      <c r="AT32" s="108">
        <v>171</v>
      </c>
      <c r="AU32" s="108">
        <v>184</v>
      </c>
      <c r="AV32" s="107">
        <v>0.92934782608695654</v>
      </c>
      <c r="AW32" s="109">
        <v>1</v>
      </c>
      <c r="AX32" s="108">
        <v>184</v>
      </c>
      <c r="AY32" s="108">
        <v>223</v>
      </c>
      <c r="AZ32" s="107">
        <v>0.82511210762331844</v>
      </c>
      <c r="BA32" s="109">
        <v>23.5</v>
      </c>
      <c r="BB32" s="108">
        <v>176</v>
      </c>
      <c r="BC32" s="108">
        <v>175.5</v>
      </c>
      <c r="BD32" s="107">
        <v>1.0028490028490029</v>
      </c>
      <c r="BE32" s="109">
        <v>29</v>
      </c>
      <c r="BF32" s="108">
        <v>189</v>
      </c>
      <c r="BG32" s="108">
        <v>213</v>
      </c>
      <c r="BH32" s="107">
        <v>0.88732394366197187</v>
      </c>
      <c r="BI32" s="109">
        <v>-42.5</v>
      </c>
      <c r="BJ32" s="107">
        <v>0.63227146814404434</v>
      </c>
      <c r="BK32" s="108">
        <v>318</v>
      </c>
      <c r="BL32" s="111">
        <v>271</v>
      </c>
      <c r="BM32" s="112">
        <v>1.1734317343173433</v>
      </c>
      <c r="BN32" s="113">
        <v>-101.5</v>
      </c>
      <c r="BQ32" s="114">
        <f t="shared" si="0"/>
        <v>691.5</v>
      </c>
      <c r="BR32" s="114">
        <f t="shared" si="0"/>
        <v>838</v>
      </c>
      <c r="BS32" s="85">
        <v>1.2118582791033985</v>
      </c>
    </row>
    <row r="33" spans="1:71" s="73" customFormat="1" ht="13.5" customHeight="1" thickBot="1">
      <c r="A33" s="73">
        <v>0</v>
      </c>
      <c r="B33" s="73" t="s">
        <v>234</v>
      </c>
      <c r="C33" s="73" t="s">
        <v>235</v>
      </c>
      <c r="D33" s="73">
        <v>71129</v>
      </c>
      <c r="E33" s="103">
        <v>28</v>
      </c>
      <c r="F33" s="104" t="s">
        <v>191</v>
      </c>
      <c r="G33" s="104" t="s">
        <v>50</v>
      </c>
      <c r="H33" s="104">
        <v>23</v>
      </c>
      <c r="I33" s="104">
        <v>29</v>
      </c>
      <c r="J33" s="104">
        <v>2033517</v>
      </c>
      <c r="K33" s="104">
        <v>1993671</v>
      </c>
      <c r="L33" s="105">
        <v>1.0199862464769764</v>
      </c>
      <c r="M33" s="104">
        <v>2938828.4328153445</v>
      </c>
      <c r="N33" s="105">
        <v>0.69194818496155885</v>
      </c>
      <c r="O33" s="106">
        <v>41505</v>
      </c>
      <c r="P33" s="104">
        <v>1260156</v>
      </c>
      <c r="Q33" s="104">
        <v>1351344</v>
      </c>
      <c r="R33" s="107">
        <v>0.93252051291159022</v>
      </c>
      <c r="S33" s="106">
        <v>1837955.9931936606</v>
      </c>
      <c r="T33" s="105">
        <v>0.68562903827220234</v>
      </c>
      <c r="U33" s="106">
        <v>75901</v>
      </c>
      <c r="V33" s="104">
        <v>4444376</v>
      </c>
      <c r="W33" s="104">
        <v>4034833</v>
      </c>
      <c r="X33" s="107">
        <v>1.1015018465448261</v>
      </c>
      <c r="Y33" s="106">
        <v>6511256.8230150146</v>
      </c>
      <c r="Z33" s="105">
        <v>0.68256806954545024</v>
      </c>
      <c r="AA33" s="106">
        <v>616738</v>
      </c>
      <c r="AB33" s="104">
        <v>1446887</v>
      </c>
      <c r="AC33" s="104">
        <v>1602698</v>
      </c>
      <c r="AD33" s="107">
        <v>0.90278205875342699</v>
      </c>
      <c r="AE33" s="106">
        <v>1615859.8621680005</v>
      </c>
      <c r="AF33" s="105">
        <v>0.89542851696230052</v>
      </c>
      <c r="AG33" s="106">
        <v>830577</v>
      </c>
      <c r="AH33" s="108">
        <v>1681</v>
      </c>
      <c r="AI33" s="108">
        <v>1338</v>
      </c>
      <c r="AJ33" s="107">
        <v>1.2563527653213753</v>
      </c>
      <c r="AK33" s="109">
        <v>34</v>
      </c>
      <c r="AL33" s="110">
        <v>355.5</v>
      </c>
      <c r="AM33" s="108">
        <v>354</v>
      </c>
      <c r="AN33" s="107">
        <v>1.0042372881355932</v>
      </c>
      <c r="AO33" s="109">
        <v>5.5</v>
      </c>
      <c r="AP33" s="108">
        <v>446.5</v>
      </c>
      <c r="AQ33" s="108">
        <v>310.5</v>
      </c>
      <c r="AR33" s="107">
        <v>1.4380032206119162</v>
      </c>
      <c r="AS33" s="109">
        <v>-11</v>
      </c>
      <c r="AT33" s="108">
        <v>164</v>
      </c>
      <c r="AU33" s="108">
        <v>167</v>
      </c>
      <c r="AV33" s="107">
        <v>0.98203592814371254</v>
      </c>
      <c r="AW33" s="109">
        <v>13.5</v>
      </c>
      <c r="AX33" s="108">
        <v>242.5</v>
      </c>
      <c r="AY33" s="108">
        <v>211</v>
      </c>
      <c r="AZ33" s="107">
        <v>1.1492890995260663</v>
      </c>
      <c r="BA33" s="109">
        <v>16</v>
      </c>
      <c r="BB33" s="108">
        <v>245.5</v>
      </c>
      <c r="BC33" s="108">
        <v>107</v>
      </c>
      <c r="BD33" s="107">
        <v>2.2943925233644862</v>
      </c>
      <c r="BE33" s="109">
        <v>37.5</v>
      </c>
      <c r="BF33" s="108">
        <v>227</v>
      </c>
      <c r="BG33" s="108">
        <v>188.5</v>
      </c>
      <c r="BH33" s="107">
        <v>1.2042440318302388</v>
      </c>
      <c r="BI33" s="109">
        <v>-27.5</v>
      </c>
      <c r="BJ33" s="107">
        <v>0.6121356335514575</v>
      </c>
      <c r="BK33" s="108">
        <v>450</v>
      </c>
      <c r="BL33" s="111">
        <v>326</v>
      </c>
      <c r="BM33" s="112">
        <v>1.3803680981595092</v>
      </c>
      <c r="BN33" s="113">
        <v>-179</v>
      </c>
      <c r="BQ33" s="114">
        <f t="shared" si="0"/>
        <v>853</v>
      </c>
      <c r="BR33" s="114">
        <f t="shared" si="0"/>
        <v>688.5</v>
      </c>
      <c r="BS33" s="85">
        <v>0.80715123094958974</v>
      </c>
    </row>
    <row r="34" spans="1:71" s="73" customFormat="1" ht="13.5" customHeight="1" thickBot="1">
      <c r="A34" s="73">
        <v>1</v>
      </c>
      <c r="B34" s="73" t="s">
        <v>236</v>
      </c>
      <c r="C34" s="73" t="s">
        <v>237</v>
      </c>
      <c r="D34" s="73">
        <v>71606</v>
      </c>
      <c r="E34" s="103">
        <v>29</v>
      </c>
      <c r="F34" s="104" t="s">
        <v>188</v>
      </c>
      <c r="G34" s="104" t="s">
        <v>74</v>
      </c>
      <c r="H34" s="104">
        <v>16</v>
      </c>
      <c r="I34" s="104">
        <v>27</v>
      </c>
      <c r="J34" s="104">
        <v>1919053</v>
      </c>
      <c r="K34" s="104">
        <v>1504447</v>
      </c>
      <c r="L34" s="105">
        <v>1.2755869764770709</v>
      </c>
      <c r="M34" s="104">
        <v>2328551.9355205884</v>
      </c>
      <c r="N34" s="105">
        <v>0.82414008926580473</v>
      </c>
      <c r="O34" s="106">
        <v>-121741</v>
      </c>
      <c r="P34" s="104">
        <v>1282625</v>
      </c>
      <c r="Q34" s="104">
        <v>944944</v>
      </c>
      <c r="R34" s="107">
        <v>1.3573555681606528</v>
      </c>
      <c r="S34" s="106">
        <v>1430963.7717747572</v>
      </c>
      <c r="T34" s="105">
        <v>0.89633645889526636</v>
      </c>
      <c r="U34" s="106">
        <v>-19590</v>
      </c>
      <c r="V34" s="104">
        <v>3206509</v>
      </c>
      <c r="W34" s="104">
        <v>3848194</v>
      </c>
      <c r="X34" s="107">
        <v>0.83325035068398323</v>
      </c>
      <c r="Y34" s="106">
        <v>5425710.7244705493</v>
      </c>
      <c r="Z34" s="105">
        <v>0.59098414250842635</v>
      </c>
      <c r="AA34" s="106">
        <v>166851</v>
      </c>
      <c r="AB34" s="104">
        <v>1150421</v>
      </c>
      <c r="AC34" s="104">
        <v>902856</v>
      </c>
      <c r="AD34" s="107">
        <v>1.2742020875975792</v>
      </c>
      <c r="AE34" s="106">
        <v>639811.5061440001</v>
      </c>
      <c r="AF34" s="105">
        <v>1.7980623807991956</v>
      </c>
      <c r="AG34" s="106">
        <v>616643</v>
      </c>
      <c r="AH34" s="108">
        <v>1493</v>
      </c>
      <c r="AI34" s="108">
        <v>1033</v>
      </c>
      <c r="AJ34" s="107">
        <v>1.4453049370764763</v>
      </c>
      <c r="AK34" s="109">
        <v>-13.5</v>
      </c>
      <c r="AL34" s="110">
        <v>310</v>
      </c>
      <c r="AM34" s="108">
        <v>248.5</v>
      </c>
      <c r="AN34" s="107">
        <v>1.2474849094567404</v>
      </c>
      <c r="AO34" s="109">
        <v>-18.5</v>
      </c>
      <c r="AP34" s="108">
        <v>374</v>
      </c>
      <c r="AQ34" s="108">
        <v>222.5</v>
      </c>
      <c r="AR34" s="107">
        <v>1.6808988764044943</v>
      </c>
      <c r="AS34" s="109">
        <v>-36</v>
      </c>
      <c r="AT34" s="108">
        <v>233</v>
      </c>
      <c r="AU34" s="108">
        <v>163.5</v>
      </c>
      <c r="AV34" s="107">
        <v>1.4250764525993884</v>
      </c>
      <c r="AW34" s="109">
        <v>-4</v>
      </c>
      <c r="AX34" s="108">
        <v>246</v>
      </c>
      <c r="AY34" s="108">
        <v>134.5</v>
      </c>
      <c r="AZ34" s="107">
        <v>1.8289962825278809</v>
      </c>
      <c r="BA34" s="109">
        <v>17.5</v>
      </c>
      <c r="BB34" s="108">
        <v>218</v>
      </c>
      <c r="BC34" s="108">
        <v>111</v>
      </c>
      <c r="BD34" s="107">
        <v>1.9639639639639639</v>
      </c>
      <c r="BE34" s="109">
        <v>27</v>
      </c>
      <c r="BF34" s="108">
        <v>112</v>
      </c>
      <c r="BG34" s="108">
        <v>153</v>
      </c>
      <c r="BH34" s="107">
        <v>0.73202614379084963</v>
      </c>
      <c r="BI34" s="109">
        <v>0.5</v>
      </c>
      <c r="BJ34" s="107">
        <v>0.53315472203616876</v>
      </c>
      <c r="BK34" s="108">
        <v>393</v>
      </c>
      <c r="BL34" s="111">
        <v>195</v>
      </c>
      <c r="BM34" s="112">
        <v>2.0153846153846153</v>
      </c>
      <c r="BN34" s="113">
        <v>-240.5</v>
      </c>
      <c r="BQ34" s="114">
        <f t="shared" si="0"/>
        <v>853</v>
      </c>
      <c r="BR34" s="114">
        <f t="shared" si="0"/>
        <v>520.5</v>
      </c>
      <c r="BS34" s="85">
        <v>0.61019929660023442</v>
      </c>
    </row>
    <row r="35" spans="1:71" s="73" customFormat="1" ht="13.5" customHeight="1" thickBot="1">
      <c r="A35" s="73">
        <v>0</v>
      </c>
      <c r="B35" s="73" t="s">
        <v>238</v>
      </c>
      <c r="C35" s="73" t="s">
        <v>239</v>
      </c>
      <c r="D35" s="73">
        <v>71139</v>
      </c>
      <c r="E35" s="103">
        <v>30</v>
      </c>
      <c r="F35" s="104" t="s">
        <v>191</v>
      </c>
      <c r="G35" s="104" t="s">
        <v>56</v>
      </c>
      <c r="H35" s="104">
        <v>29</v>
      </c>
      <c r="I35" s="104">
        <v>26</v>
      </c>
      <c r="J35" s="104">
        <v>1896486</v>
      </c>
      <c r="K35" s="104">
        <v>2296636</v>
      </c>
      <c r="L35" s="105">
        <v>0.82576690428957833</v>
      </c>
      <c r="M35" s="104">
        <v>2552325.9413876315</v>
      </c>
      <c r="N35" s="105">
        <v>0.74304224599501234</v>
      </c>
      <c r="O35" s="106">
        <v>-63364</v>
      </c>
      <c r="P35" s="104">
        <v>1275116</v>
      </c>
      <c r="Q35" s="104">
        <v>1593480</v>
      </c>
      <c r="R35" s="107">
        <v>0.80020834902226579</v>
      </c>
      <c r="S35" s="106">
        <v>1726577.5412971529</v>
      </c>
      <c r="T35" s="105">
        <v>0.73852229019614357</v>
      </c>
      <c r="U35" s="106">
        <v>31452</v>
      </c>
      <c r="V35" s="104">
        <v>3976714</v>
      </c>
      <c r="W35" s="104">
        <v>4444243</v>
      </c>
      <c r="X35" s="107">
        <v>0.8948012068647011</v>
      </c>
      <c r="Y35" s="106">
        <v>6201355.386182338</v>
      </c>
      <c r="Z35" s="105">
        <v>0.64126529643193597</v>
      </c>
      <c r="AA35" s="106">
        <v>26129</v>
      </c>
      <c r="AB35" s="104">
        <v>655566</v>
      </c>
      <c r="AC35" s="104">
        <v>1018699</v>
      </c>
      <c r="AD35" s="107">
        <v>0.6435325842078965</v>
      </c>
      <c r="AE35" s="106">
        <v>572689.93368400005</v>
      </c>
      <c r="AF35" s="105">
        <v>1.1447136774045856</v>
      </c>
      <c r="AG35" s="106">
        <v>302291</v>
      </c>
      <c r="AH35" s="108">
        <v>1378</v>
      </c>
      <c r="AI35" s="108">
        <v>1634.5</v>
      </c>
      <c r="AJ35" s="107">
        <v>0.8430712756194555</v>
      </c>
      <c r="AK35" s="109">
        <v>-30</v>
      </c>
      <c r="AL35" s="110">
        <v>288.5</v>
      </c>
      <c r="AM35" s="108">
        <v>395.5</v>
      </c>
      <c r="AN35" s="107">
        <v>0.72945638432364102</v>
      </c>
      <c r="AO35" s="109">
        <v>-17.5</v>
      </c>
      <c r="AP35" s="108">
        <v>301.5</v>
      </c>
      <c r="AQ35" s="108">
        <v>512</v>
      </c>
      <c r="AR35" s="107">
        <v>0.5888671875</v>
      </c>
      <c r="AS35" s="109">
        <v>-33.5</v>
      </c>
      <c r="AT35" s="108">
        <v>142.5</v>
      </c>
      <c r="AU35" s="108">
        <v>196</v>
      </c>
      <c r="AV35" s="107">
        <v>0.72704081632653061</v>
      </c>
      <c r="AW35" s="109">
        <v>7</v>
      </c>
      <c r="AX35" s="108">
        <v>172</v>
      </c>
      <c r="AY35" s="108">
        <v>145.5</v>
      </c>
      <c r="AZ35" s="107">
        <v>1.1821305841924399</v>
      </c>
      <c r="BA35" s="109">
        <v>25</v>
      </c>
      <c r="BB35" s="108">
        <v>203.5</v>
      </c>
      <c r="BC35" s="108">
        <v>144.5</v>
      </c>
      <c r="BD35" s="107">
        <v>1.4083044982698962</v>
      </c>
      <c r="BE35" s="109">
        <v>27</v>
      </c>
      <c r="BF35" s="108">
        <v>270</v>
      </c>
      <c r="BG35" s="108">
        <v>241</v>
      </c>
      <c r="BH35" s="107">
        <v>1.1203319502074689</v>
      </c>
      <c r="BI35" s="109">
        <v>-38</v>
      </c>
      <c r="BJ35" s="107">
        <v>0.62409288824383169</v>
      </c>
      <c r="BK35" s="108">
        <v>295</v>
      </c>
      <c r="BL35" s="111">
        <v>423</v>
      </c>
      <c r="BM35" s="112">
        <v>0.69739952718676124</v>
      </c>
      <c r="BN35" s="113">
        <v>44</v>
      </c>
      <c r="BQ35" s="114">
        <f t="shared" si="0"/>
        <v>616</v>
      </c>
      <c r="BR35" s="114">
        <f t="shared" si="0"/>
        <v>853.5</v>
      </c>
      <c r="BS35" s="85">
        <v>1.385551948051948</v>
      </c>
    </row>
    <row r="36" spans="1:71" s="73" customFormat="1" ht="13.5" customHeight="1" thickBot="1">
      <c r="A36" s="73">
        <v>1</v>
      </c>
      <c r="B36" s="73" t="s">
        <v>240</v>
      </c>
      <c r="C36" s="73" t="s">
        <v>241</v>
      </c>
      <c r="D36" s="73">
        <v>71252</v>
      </c>
      <c r="E36" s="103">
        <v>31</v>
      </c>
      <c r="F36" s="104" t="s">
        <v>177</v>
      </c>
      <c r="G36" s="104" t="s">
        <v>73</v>
      </c>
      <c r="H36" s="104">
        <v>29</v>
      </c>
      <c r="I36" s="104">
        <v>30</v>
      </c>
      <c r="J36" s="104">
        <v>1748930</v>
      </c>
      <c r="K36" s="104">
        <v>2222124</v>
      </c>
      <c r="L36" s="105">
        <v>0.7870532877553188</v>
      </c>
      <c r="M36" s="104">
        <v>2584302.3920073882</v>
      </c>
      <c r="N36" s="105">
        <v>0.67675129869051331</v>
      </c>
      <c r="O36" s="106">
        <v>87062</v>
      </c>
      <c r="P36" s="104">
        <v>1200776</v>
      </c>
      <c r="Q36" s="104">
        <v>1690340</v>
      </c>
      <c r="R36" s="107">
        <v>0.71037542742880133</v>
      </c>
      <c r="S36" s="106">
        <v>1799633.4790765271</v>
      </c>
      <c r="T36" s="105">
        <v>0.66723364171696353</v>
      </c>
      <c r="U36" s="106">
        <v>173408</v>
      </c>
      <c r="V36" s="104">
        <v>2594039</v>
      </c>
      <c r="W36" s="104">
        <v>3023007</v>
      </c>
      <c r="X36" s="107">
        <v>0.85809890615536122</v>
      </c>
      <c r="Y36" s="106">
        <v>5706994.9475121768</v>
      </c>
      <c r="Z36" s="105">
        <v>0.45453676126536735</v>
      </c>
      <c r="AA36" s="106">
        <v>513837</v>
      </c>
      <c r="AB36" s="104">
        <v>1053414</v>
      </c>
      <c r="AC36" s="104">
        <v>795739</v>
      </c>
      <c r="AD36" s="107">
        <v>1.3238184882228972</v>
      </c>
      <c r="AE36" s="106">
        <v>921106.00797600008</v>
      </c>
      <c r="AF36" s="105">
        <v>1.1436403528783055</v>
      </c>
      <c r="AG36" s="106">
        <v>657886</v>
      </c>
      <c r="AH36" s="108">
        <v>1498.5</v>
      </c>
      <c r="AI36" s="108">
        <v>1510</v>
      </c>
      <c r="AJ36" s="107">
        <v>0.99238410596026494</v>
      </c>
      <c r="AK36" s="109">
        <v>122.5</v>
      </c>
      <c r="AL36" s="110">
        <v>329</v>
      </c>
      <c r="AM36" s="108">
        <v>431</v>
      </c>
      <c r="AN36" s="107">
        <v>0.76334106728538287</v>
      </c>
      <c r="AO36" s="109">
        <v>8.5</v>
      </c>
      <c r="AP36" s="108">
        <v>526.5</v>
      </c>
      <c r="AQ36" s="108">
        <v>597</v>
      </c>
      <c r="AR36" s="107">
        <v>0.88190954773869346</v>
      </c>
      <c r="AS36" s="109">
        <v>70.5</v>
      </c>
      <c r="AT36" s="108">
        <v>130.5</v>
      </c>
      <c r="AU36" s="108">
        <v>117</v>
      </c>
      <c r="AV36" s="107">
        <v>1.1153846153846154</v>
      </c>
      <c r="AW36" s="109">
        <v>10.5</v>
      </c>
      <c r="AX36" s="108">
        <v>176</v>
      </c>
      <c r="AY36" s="108">
        <v>102</v>
      </c>
      <c r="AZ36" s="107">
        <v>1.7254901960784315</v>
      </c>
      <c r="BA36" s="109">
        <v>20</v>
      </c>
      <c r="BB36" s="108">
        <v>234</v>
      </c>
      <c r="BC36" s="108">
        <v>165</v>
      </c>
      <c r="BD36" s="107">
        <v>1.4181818181818182</v>
      </c>
      <c r="BE36" s="109">
        <v>32</v>
      </c>
      <c r="BF36" s="108">
        <v>102.5</v>
      </c>
      <c r="BG36" s="108">
        <v>98</v>
      </c>
      <c r="BH36" s="107">
        <v>1.0459183673469388</v>
      </c>
      <c r="BI36" s="109">
        <v>-19</v>
      </c>
      <c r="BJ36" s="107">
        <v>0.639305972639306</v>
      </c>
      <c r="BK36" s="108">
        <v>483</v>
      </c>
      <c r="BL36" s="111">
        <v>516</v>
      </c>
      <c r="BM36" s="112">
        <v>0.93604651162790697</v>
      </c>
      <c r="BN36" s="113">
        <v>-292</v>
      </c>
      <c r="BQ36" s="114">
        <f t="shared" si="0"/>
        <v>833</v>
      </c>
      <c r="BR36" s="114">
        <f t="shared" si="0"/>
        <v>816</v>
      </c>
      <c r="BS36" s="85">
        <v>0.97959183673469385</v>
      </c>
    </row>
    <row r="37" spans="1:71" s="73" customFormat="1" ht="13.5" customHeight="1" thickBot="1">
      <c r="A37" s="73">
        <v>0</v>
      </c>
      <c r="B37" s="73" t="s">
        <v>242</v>
      </c>
      <c r="C37" s="73" t="s">
        <v>243</v>
      </c>
      <c r="D37" s="73">
        <v>71510</v>
      </c>
      <c r="E37" s="103">
        <v>32</v>
      </c>
      <c r="F37" s="104" t="s">
        <v>198</v>
      </c>
      <c r="G37" s="104" t="s">
        <v>66</v>
      </c>
      <c r="H37" s="104">
        <v>24</v>
      </c>
      <c r="I37" s="104">
        <v>22</v>
      </c>
      <c r="J37" s="104">
        <v>1679526</v>
      </c>
      <c r="K37" s="104">
        <v>1766695</v>
      </c>
      <c r="L37" s="105">
        <v>0.95065984790809954</v>
      </c>
      <c r="M37" s="104">
        <v>2063109.0210150052</v>
      </c>
      <c r="N37" s="105">
        <v>0.8140752538485384</v>
      </c>
      <c r="O37" s="106">
        <v>160962</v>
      </c>
      <c r="P37" s="104">
        <v>1024060</v>
      </c>
      <c r="Q37" s="104">
        <v>1118055</v>
      </c>
      <c r="R37" s="107">
        <v>0.91592989611423414</v>
      </c>
      <c r="S37" s="106">
        <v>1301769.8357857098</v>
      </c>
      <c r="T37" s="105">
        <v>0.78666748287488752</v>
      </c>
      <c r="U37" s="106">
        <v>109942</v>
      </c>
      <c r="V37" s="104">
        <v>4322461</v>
      </c>
      <c r="W37" s="104">
        <v>4251388</v>
      </c>
      <c r="X37" s="107">
        <v>1.0167175990523565</v>
      </c>
      <c r="Y37" s="106">
        <v>5050978.5115007265</v>
      </c>
      <c r="Z37" s="105">
        <v>0.85576705388036345</v>
      </c>
      <c r="AA37" s="106">
        <v>1125539</v>
      </c>
      <c r="AB37" s="104">
        <v>602514</v>
      </c>
      <c r="AC37" s="104">
        <v>1042652</v>
      </c>
      <c r="AD37" s="107">
        <v>0.57786682421363988</v>
      </c>
      <c r="AE37" s="106">
        <v>1073475.7110519998</v>
      </c>
      <c r="AF37" s="105">
        <v>0.56127399418244861</v>
      </c>
      <c r="AG37" s="106">
        <v>335553</v>
      </c>
      <c r="AH37" s="108">
        <v>1265.5</v>
      </c>
      <c r="AI37" s="108">
        <v>1313.5</v>
      </c>
      <c r="AJ37" s="107">
        <v>0.96345641416063954</v>
      </c>
      <c r="AK37" s="109">
        <v>108.5</v>
      </c>
      <c r="AL37" s="110">
        <v>308.5</v>
      </c>
      <c r="AM37" s="108">
        <v>316.5</v>
      </c>
      <c r="AN37" s="107">
        <v>0.97472353870458139</v>
      </c>
      <c r="AO37" s="109">
        <v>26</v>
      </c>
      <c r="AP37" s="108">
        <v>275</v>
      </c>
      <c r="AQ37" s="108">
        <v>338</v>
      </c>
      <c r="AR37" s="107">
        <v>0.81360946745562135</v>
      </c>
      <c r="AS37" s="109">
        <v>26.5</v>
      </c>
      <c r="AT37" s="108">
        <v>166</v>
      </c>
      <c r="AU37" s="108">
        <v>174.5</v>
      </c>
      <c r="AV37" s="107">
        <v>0.95128939828080228</v>
      </c>
      <c r="AW37" s="109">
        <v>19.5</v>
      </c>
      <c r="AX37" s="108">
        <v>160</v>
      </c>
      <c r="AY37" s="108">
        <v>143.5</v>
      </c>
      <c r="AZ37" s="107">
        <v>1.1149825783972125</v>
      </c>
      <c r="BA37" s="109">
        <v>12.5</v>
      </c>
      <c r="BB37" s="108">
        <v>211</v>
      </c>
      <c r="BC37" s="108">
        <v>171.5</v>
      </c>
      <c r="BD37" s="107">
        <v>1.2303206997084548</v>
      </c>
      <c r="BE37" s="109">
        <v>26</v>
      </c>
      <c r="BF37" s="108">
        <v>145</v>
      </c>
      <c r="BG37" s="108">
        <v>169.5</v>
      </c>
      <c r="BH37" s="107">
        <v>0.85545722713864303</v>
      </c>
      <c r="BI37" s="109">
        <v>-2</v>
      </c>
      <c r="BJ37" s="107">
        <v>0.57566179375740811</v>
      </c>
      <c r="BK37" s="108">
        <v>392</v>
      </c>
      <c r="BL37" s="111">
        <v>331</v>
      </c>
      <c r="BM37" s="112">
        <v>1.1842900302114803</v>
      </c>
      <c r="BN37" s="113">
        <v>-214.5</v>
      </c>
      <c r="BQ37" s="114">
        <f t="shared" si="0"/>
        <v>601</v>
      </c>
      <c r="BR37" s="114">
        <f t="shared" si="0"/>
        <v>656</v>
      </c>
      <c r="BS37" s="85">
        <v>1.0915141430948418</v>
      </c>
    </row>
    <row r="38" spans="1:71" s="73" customFormat="1" ht="13.5" customHeight="1" thickBot="1">
      <c r="A38" s="73">
        <v>1</v>
      </c>
      <c r="B38" s="73" t="s">
        <v>244</v>
      </c>
      <c r="C38" s="73" t="s">
        <v>245</v>
      </c>
      <c r="D38" s="73">
        <v>71601</v>
      </c>
      <c r="E38" s="103">
        <v>33</v>
      </c>
      <c r="F38" s="104" t="s">
        <v>188</v>
      </c>
      <c r="G38" s="104" t="s">
        <v>40</v>
      </c>
      <c r="H38" s="104">
        <v>16</v>
      </c>
      <c r="I38" s="104">
        <v>20</v>
      </c>
      <c r="J38" s="104">
        <v>1425902</v>
      </c>
      <c r="K38" s="104">
        <v>1067265</v>
      </c>
      <c r="L38" s="105">
        <v>1.3360336935999964</v>
      </c>
      <c r="M38" s="104">
        <v>1897464.9661040732</v>
      </c>
      <c r="N38" s="105">
        <v>0.75147737927815383</v>
      </c>
      <c r="O38" s="106">
        <v>925076</v>
      </c>
      <c r="P38" s="104">
        <v>963023</v>
      </c>
      <c r="Q38" s="104">
        <v>653855</v>
      </c>
      <c r="R38" s="107">
        <v>1.4728387792400455</v>
      </c>
      <c r="S38" s="106">
        <v>1185471.4831044225</v>
      </c>
      <c r="T38" s="105">
        <v>0.81235442077282927</v>
      </c>
      <c r="U38" s="106">
        <v>626213</v>
      </c>
      <c r="V38" s="104">
        <v>2540661</v>
      </c>
      <c r="W38" s="104">
        <v>2870677</v>
      </c>
      <c r="X38" s="107">
        <v>0.88503896467627674</v>
      </c>
      <c r="Y38" s="106">
        <v>4431122.8038912192</v>
      </c>
      <c r="Z38" s="105">
        <v>0.57336731849744771</v>
      </c>
      <c r="AA38" s="106">
        <v>1870167</v>
      </c>
      <c r="AB38" s="104">
        <v>1416597</v>
      </c>
      <c r="AC38" s="104">
        <v>862009</v>
      </c>
      <c r="AD38" s="107">
        <v>1.6433668325968755</v>
      </c>
      <c r="AE38" s="106">
        <v>997671.68292399985</v>
      </c>
      <c r="AF38" s="105">
        <v>1.4199029843647601</v>
      </c>
      <c r="AG38" s="106">
        <v>900409</v>
      </c>
      <c r="AH38" s="108">
        <v>1349</v>
      </c>
      <c r="AI38" s="108">
        <v>991</v>
      </c>
      <c r="AJ38" s="107">
        <v>1.3612512613521695</v>
      </c>
      <c r="AK38" s="109">
        <v>924.5</v>
      </c>
      <c r="AL38" s="110">
        <v>331.5</v>
      </c>
      <c r="AM38" s="108">
        <v>232</v>
      </c>
      <c r="AN38" s="107">
        <v>1.4288793103448276</v>
      </c>
      <c r="AO38" s="109">
        <v>212.5</v>
      </c>
      <c r="AP38" s="108">
        <v>327</v>
      </c>
      <c r="AQ38" s="108">
        <v>258</v>
      </c>
      <c r="AR38" s="107">
        <v>1.2674418604651163</v>
      </c>
      <c r="AS38" s="109">
        <v>224.5</v>
      </c>
      <c r="AT38" s="108">
        <v>129</v>
      </c>
      <c r="AU38" s="108">
        <v>106</v>
      </c>
      <c r="AV38" s="107">
        <v>1.2169811320754718</v>
      </c>
      <c r="AW38" s="109">
        <v>79.5</v>
      </c>
      <c r="AX38" s="108">
        <v>197</v>
      </c>
      <c r="AY38" s="108">
        <v>133.5</v>
      </c>
      <c r="AZ38" s="107">
        <v>1.4756554307116105</v>
      </c>
      <c r="BA38" s="109">
        <v>145.5</v>
      </c>
      <c r="BB38" s="108">
        <v>197.5</v>
      </c>
      <c r="BC38" s="108">
        <v>140.5</v>
      </c>
      <c r="BD38" s="107">
        <v>1.405693950177936</v>
      </c>
      <c r="BE38" s="109">
        <v>136.5</v>
      </c>
      <c r="BF38" s="108">
        <v>167</v>
      </c>
      <c r="BG38" s="108">
        <v>121</v>
      </c>
      <c r="BH38" s="107">
        <v>1.3801652892561984</v>
      </c>
      <c r="BI38" s="109">
        <v>126</v>
      </c>
      <c r="BJ38" s="107">
        <v>0.61193476649369904</v>
      </c>
      <c r="BK38" s="108">
        <v>338</v>
      </c>
      <c r="BL38" s="111">
        <v>257</v>
      </c>
      <c r="BM38" s="112">
        <v>1.3151750972762646</v>
      </c>
      <c r="BN38" s="113">
        <v>55</v>
      </c>
      <c r="BQ38" s="114">
        <f t="shared" si="0"/>
        <v>653</v>
      </c>
      <c r="BR38" s="114">
        <f t="shared" si="0"/>
        <v>497.5</v>
      </c>
      <c r="BS38" s="85">
        <v>0.76186830015313933</v>
      </c>
    </row>
    <row r="39" spans="1:71" s="73" customFormat="1" ht="13.5" customHeight="1" thickBot="1">
      <c r="A39" s="73">
        <v>0</v>
      </c>
      <c r="B39" s="73" t="s">
        <v>246</v>
      </c>
      <c r="C39" s="73" t="s">
        <v>247</v>
      </c>
      <c r="D39" s="73">
        <v>71602</v>
      </c>
      <c r="E39" s="103">
        <v>34</v>
      </c>
      <c r="F39" s="104" t="s">
        <v>188</v>
      </c>
      <c r="G39" s="104" t="s">
        <v>58</v>
      </c>
      <c r="H39" s="104">
        <v>18</v>
      </c>
      <c r="I39" s="104">
        <v>13</v>
      </c>
      <c r="J39" s="104">
        <v>1194741</v>
      </c>
      <c r="K39" s="104">
        <v>1486016</v>
      </c>
      <c r="L39" s="105">
        <v>0.80398932447564497</v>
      </c>
      <c r="M39" s="104">
        <v>2210014.6791190216</v>
      </c>
      <c r="N39" s="105">
        <v>0.54060319657073941</v>
      </c>
      <c r="O39" s="106">
        <v>27675</v>
      </c>
      <c r="P39" s="104">
        <v>778608</v>
      </c>
      <c r="Q39" s="104">
        <v>832523</v>
      </c>
      <c r="R39" s="107">
        <v>0.9352390264292999</v>
      </c>
      <c r="S39" s="106">
        <v>1341066.2744829906</v>
      </c>
      <c r="T39" s="105">
        <v>0.58058875598834203</v>
      </c>
      <c r="U39" s="106">
        <v>82262</v>
      </c>
      <c r="V39" s="104">
        <v>2819007</v>
      </c>
      <c r="W39" s="104">
        <v>5352034</v>
      </c>
      <c r="X39" s="107">
        <v>0.52671694537067593</v>
      </c>
      <c r="Y39" s="106">
        <v>5725418.1301065888</v>
      </c>
      <c r="Z39" s="105">
        <v>0.49236700900088132</v>
      </c>
      <c r="AA39" s="106">
        <v>132378</v>
      </c>
      <c r="AB39" s="104">
        <v>1247311</v>
      </c>
      <c r="AC39" s="104">
        <v>1347648</v>
      </c>
      <c r="AD39" s="107">
        <v>0.92554658189675643</v>
      </c>
      <c r="AE39" s="106">
        <v>1112538.3785879998</v>
      </c>
      <c r="AF39" s="105">
        <v>1.1211397503275793</v>
      </c>
      <c r="AG39" s="106">
        <v>1081841</v>
      </c>
      <c r="AH39" s="108">
        <v>880</v>
      </c>
      <c r="AI39" s="108">
        <v>967</v>
      </c>
      <c r="AJ39" s="107">
        <v>0.91003102378490175</v>
      </c>
      <c r="AK39" s="109">
        <v>36</v>
      </c>
      <c r="AL39" s="110">
        <v>249</v>
      </c>
      <c r="AM39" s="108">
        <v>276</v>
      </c>
      <c r="AN39" s="107">
        <v>0.90217391304347827</v>
      </c>
      <c r="AO39" s="109">
        <v>-8</v>
      </c>
      <c r="AP39" s="108">
        <v>165</v>
      </c>
      <c r="AQ39" s="108">
        <v>198.5</v>
      </c>
      <c r="AR39" s="107">
        <v>0.83123425692695219</v>
      </c>
      <c r="AS39" s="109">
        <v>8.5</v>
      </c>
      <c r="AT39" s="108">
        <v>72</v>
      </c>
      <c r="AU39" s="108">
        <v>103.5</v>
      </c>
      <c r="AV39" s="107">
        <v>0.69565217391304346</v>
      </c>
      <c r="AW39" s="109">
        <v>4</v>
      </c>
      <c r="AX39" s="108">
        <v>133</v>
      </c>
      <c r="AY39" s="108">
        <v>128.5</v>
      </c>
      <c r="AZ39" s="107">
        <v>1.0350194552529184</v>
      </c>
      <c r="BA39" s="109">
        <v>17</v>
      </c>
      <c r="BB39" s="108">
        <v>162</v>
      </c>
      <c r="BC39" s="108">
        <v>95.5</v>
      </c>
      <c r="BD39" s="107">
        <v>1.6963350785340314</v>
      </c>
      <c r="BE39" s="109">
        <v>34</v>
      </c>
      <c r="BF39" s="108">
        <v>99</v>
      </c>
      <c r="BG39" s="108">
        <v>165</v>
      </c>
      <c r="BH39" s="107">
        <v>0.6</v>
      </c>
      <c r="BI39" s="109">
        <v>-19.5</v>
      </c>
      <c r="BJ39" s="107">
        <v>0.5829545454545455</v>
      </c>
      <c r="BK39" s="108">
        <v>284</v>
      </c>
      <c r="BL39" s="111">
        <v>322</v>
      </c>
      <c r="BM39" s="112">
        <v>0.88198757763975155</v>
      </c>
      <c r="BN39" s="113">
        <v>-110</v>
      </c>
      <c r="BQ39" s="114">
        <f t="shared" si="0"/>
        <v>370</v>
      </c>
      <c r="BR39" s="114">
        <f t="shared" si="0"/>
        <v>430.5</v>
      </c>
      <c r="BS39" s="85">
        <v>1.1635135135135135</v>
      </c>
    </row>
    <row r="40" spans="1:71" s="73" customFormat="1" ht="13.5" customHeight="1">
      <c r="A40" s="73">
        <v>1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115"/>
      <c r="R40" s="65"/>
      <c r="S40" s="65"/>
      <c r="T40" s="65"/>
      <c r="U40" s="65"/>
      <c r="V40" s="115"/>
      <c r="W40" s="115"/>
      <c r="X40" s="65"/>
      <c r="Y40" s="65"/>
      <c r="Z40" s="65"/>
      <c r="AA40" s="65"/>
      <c r="AB40" s="115"/>
      <c r="AC40" s="115"/>
      <c r="AD40" s="65"/>
      <c r="AE40" s="65"/>
      <c r="AF40" s="65"/>
      <c r="AG40" s="65"/>
      <c r="AH40" s="116"/>
      <c r="AI40" s="116"/>
      <c r="AJ40" s="65"/>
      <c r="AK40" s="65"/>
      <c r="AL40" s="116"/>
      <c r="AM40" s="116"/>
      <c r="AN40" s="65"/>
      <c r="AO40" s="65"/>
      <c r="AP40" s="116"/>
      <c r="AQ40" s="116"/>
      <c r="AR40" s="65"/>
      <c r="AS40" s="65"/>
      <c r="AT40" s="116"/>
      <c r="AU40" s="116"/>
      <c r="AV40" s="65"/>
      <c r="AW40" s="65"/>
      <c r="AX40" s="116"/>
      <c r="AY40" s="116"/>
      <c r="AZ40" s="65"/>
      <c r="BA40" s="65"/>
      <c r="BB40" s="116"/>
      <c r="BC40" s="116"/>
      <c r="BD40" s="65"/>
      <c r="BE40" s="65"/>
      <c r="BF40" s="65"/>
      <c r="BG40" s="65"/>
      <c r="BH40" s="65"/>
      <c r="BI40" s="65"/>
      <c r="BJ40" s="65"/>
      <c r="BK40" s="116"/>
      <c r="BL40"/>
      <c r="BM40"/>
      <c r="BN40" s="113" t="s">
        <v>248</v>
      </c>
      <c r="BS40" s="85"/>
    </row>
    <row r="41" spans="1:71" s="73" customFormat="1" ht="13.5" hidden="1" customHeight="1"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115"/>
      <c r="R41" s="65"/>
      <c r="S41" s="65"/>
      <c r="T41" s="65"/>
      <c r="U41" s="65"/>
      <c r="V41" s="115"/>
      <c r="W41" s="115"/>
      <c r="X41" s="65"/>
      <c r="Y41" s="65"/>
      <c r="Z41" s="65"/>
      <c r="AA41" s="65"/>
      <c r="AB41" s="115"/>
      <c r="AC41" s="115"/>
      <c r="AD41" s="65"/>
      <c r="AE41" s="65"/>
      <c r="AF41" s="65"/>
      <c r="AG41" s="65"/>
      <c r="AH41" s="116"/>
      <c r="AI41" s="116"/>
      <c r="AJ41" s="65"/>
      <c r="AK41" s="65"/>
      <c r="AL41" s="116"/>
      <c r="AM41" s="116"/>
      <c r="AN41" s="65"/>
      <c r="AO41" s="65"/>
      <c r="AP41" s="116"/>
      <c r="AQ41" s="116"/>
      <c r="AR41" s="65"/>
      <c r="AS41" s="65"/>
      <c r="AT41" s="116"/>
      <c r="AU41" s="116"/>
      <c r="AV41" s="65"/>
      <c r="AW41" s="65"/>
      <c r="AX41" s="116"/>
      <c r="AY41" s="116"/>
      <c r="AZ41" s="65"/>
      <c r="BA41" s="65"/>
      <c r="BB41" s="116"/>
      <c r="BC41" s="116"/>
      <c r="BD41" s="65"/>
      <c r="BE41" s="65"/>
      <c r="BF41" s="65"/>
      <c r="BG41" s="65"/>
      <c r="BH41" s="65"/>
      <c r="BI41" s="65"/>
      <c r="BJ41" s="65"/>
      <c r="BK41" s="116"/>
      <c r="BL41"/>
      <c r="BM41"/>
      <c r="BN41" s="117"/>
      <c r="BS41" s="85"/>
    </row>
    <row r="42" spans="1:71" s="73" customFormat="1" ht="13.5" hidden="1" customHeight="1"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115"/>
      <c r="R42" s="65"/>
      <c r="S42" s="65"/>
      <c r="T42" s="65"/>
      <c r="U42" s="65"/>
      <c r="V42" s="115"/>
      <c r="W42" s="115"/>
      <c r="X42" s="65"/>
      <c r="Y42" s="65"/>
      <c r="Z42" s="65"/>
      <c r="AA42" s="65"/>
      <c r="AB42" s="115"/>
      <c r="AC42" s="115"/>
      <c r="AD42" s="65"/>
      <c r="AE42" s="65"/>
      <c r="AF42" s="65"/>
      <c r="AG42" s="65"/>
      <c r="AH42" s="116"/>
      <c r="AI42" s="116"/>
      <c r="AJ42" s="65"/>
      <c r="AK42" s="65"/>
      <c r="AL42" s="116"/>
      <c r="AM42" s="116"/>
      <c r="AN42" s="65"/>
      <c r="AO42" s="65"/>
      <c r="AP42" s="116"/>
      <c r="AQ42" s="116"/>
      <c r="AR42" s="65"/>
      <c r="AS42" s="65"/>
      <c r="AT42" s="116"/>
      <c r="AU42" s="116"/>
      <c r="AV42" s="65"/>
      <c r="AW42" s="65"/>
      <c r="AX42" s="116"/>
      <c r="AY42" s="116"/>
      <c r="AZ42" s="65"/>
      <c r="BA42" s="65"/>
      <c r="BB42" s="116"/>
      <c r="BC42" s="116"/>
      <c r="BD42" s="65"/>
      <c r="BE42" s="65"/>
      <c r="BF42" s="65"/>
      <c r="BG42" s="65"/>
      <c r="BH42" s="65"/>
      <c r="BI42" s="65"/>
      <c r="BJ42" s="65"/>
      <c r="BK42" s="116"/>
      <c r="BL42"/>
      <c r="BM42"/>
      <c r="BN42" s="117"/>
      <c r="BS42" s="85"/>
    </row>
    <row r="43" spans="1:71" s="73" customFormat="1" ht="13.5" hidden="1" customHeight="1"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115"/>
      <c r="R43" s="65"/>
      <c r="S43" s="65"/>
      <c r="T43" s="65"/>
      <c r="U43" s="65"/>
      <c r="V43" s="115"/>
      <c r="W43" s="115"/>
      <c r="X43" s="65"/>
      <c r="Y43" s="65"/>
      <c r="Z43" s="65"/>
      <c r="AA43" s="65"/>
      <c r="AB43" s="115"/>
      <c r="AC43" s="115"/>
      <c r="AD43" s="65"/>
      <c r="AE43" s="65"/>
      <c r="AF43" s="65"/>
      <c r="AG43" s="65"/>
      <c r="AH43" s="116"/>
      <c r="AI43" s="116"/>
      <c r="AJ43" s="65"/>
      <c r="AK43" s="65"/>
      <c r="AL43" s="116"/>
      <c r="AM43" s="116"/>
      <c r="AN43" s="65"/>
      <c r="AO43" s="65"/>
      <c r="AP43" s="116"/>
      <c r="AQ43" s="116"/>
      <c r="AR43" s="65"/>
      <c r="AS43" s="65"/>
      <c r="AT43" s="116"/>
      <c r="AU43" s="116"/>
      <c r="AV43" s="65"/>
      <c r="AW43" s="65"/>
      <c r="AX43" s="116"/>
      <c r="AY43" s="116"/>
      <c r="AZ43" s="65"/>
      <c r="BA43" s="65"/>
      <c r="BB43" s="116"/>
      <c r="BC43" s="116"/>
      <c r="BD43" s="65"/>
      <c r="BE43" s="65"/>
      <c r="BF43" s="65"/>
      <c r="BG43" s="65"/>
      <c r="BH43" s="65"/>
      <c r="BI43" s="65"/>
      <c r="BJ43" s="65"/>
      <c r="BK43" s="116"/>
      <c r="BL43"/>
      <c r="BM43"/>
      <c r="BN43" s="117"/>
      <c r="BS43" s="85"/>
    </row>
    <row r="44" spans="1:71" s="73" customFormat="1" ht="13.5" hidden="1" customHeight="1"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115"/>
      <c r="R44" s="65"/>
      <c r="S44" s="65"/>
      <c r="T44" s="65"/>
      <c r="U44" s="65"/>
      <c r="V44" s="115"/>
      <c r="W44" s="115"/>
      <c r="X44" s="65"/>
      <c r="Y44" s="65"/>
      <c r="Z44" s="65"/>
      <c r="AA44" s="65"/>
      <c r="AB44" s="115"/>
      <c r="AC44" s="115"/>
      <c r="AD44" s="65"/>
      <c r="AE44" s="65"/>
      <c r="AF44" s="65"/>
      <c r="AG44" s="65"/>
      <c r="AH44" s="116"/>
      <c r="AI44" s="116"/>
      <c r="AJ44" s="65"/>
      <c r="AK44" s="65"/>
      <c r="AL44" s="116"/>
      <c r="AM44" s="116"/>
      <c r="AN44" s="65"/>
      <c r="AO44" s="65"/>
      <c r="AP44" s="116"/>
      <c r="AQ44" s="116"/>
      <c r="AR44" s="65"/>
      <c r="AS44" s="65"/>
      <c r="AT44" s="116"/>
      <c r="AU44" s="116"/>
      <c r="AV44" s="65"/>
      <c r="AW44" s="65"/>
      <c r="AX44" s="116"/>
      <c r="AY44" s="116"/>
      <c r="AZ44" s="65"/>
      <c r="BA44" s="65"/>
      <c r="BB44" s="116"/>
      <c r="BC44" s="116"/>
      <c r="BD44" s="65"/>
      <c r="BE44" s="65"/>
      <c r="BF44" s="65"/>
      <c r="BG44" s="65"/>
      <c r="BH44" s="65"/>
      <c r="BI44" s="65"/>
      <c r="BJ44" s="65"/>
      <c r="BK44" s="116"/>
      <c r="BL44"/>
      <c r="BM44"/>
      <c r="BN44" s="117"/>
      <c r="BS44" s="85"/>
    </row>
    <row r="45" spans="1:71" s="73" customFormat="1" ht="13.5" hidden="1" customHeight="1"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115"/>
      <c r="R45" s="65"/>
      <c r="S45" s="65"/>
      <c r="T45" s="65"/>
      <c r="U45" s="65"/>
      <c r="V45" s="115"/>
      <c r="W45" s="115"/>
      <c r="X45" s="65"/>
      <c r="Y45" s="65"/>
      <c r="Z45" s="65"/>
      <c r="AA45" s="65"/>
      <c r="AB45" s="115"/>
      <c r="AC45" s="115"/>
      <c r="AD45" s="65"/>
      <c r="AE45" s="65"/>
      <c r="AF45" s="65"/>
      <c r="AG45" s="65"/>
      <c r="AH45" s="116"/>
      <c r="AI45" s="116"/>
      <c r="AJ45" s="65"/>
      <c r="AK45" s="65"/>
      <c r="AL45" s="116"/>
      <c r="AM45" s="116"/>
      <c r="AN45" s="65"/>
      <c r="AO45" s="65"/>
      <c r="AP45" s="116"/>
      <c r="AQ45" s="116"/>
      <c r="AR45" s="65"/>
      <c r="AS45" s="65"/>
      <c r="AT45" s="116"/>
      <c r="AU45" s="116"/>
      <c r="AV45" s="65"/>
      <c r="AW45" s="65"/>
      <c r="AX45" s="116"/>
      <c r="AY45" s="116"/>
      <c r="AZ45" s="65"/>
      <c r="BA45" s="65"/>
      <c r="BB45" s="116"/>
      <c r="BC45" s="116"/>
      <c r="BD45" s="65"/>
      <c r="BE45" s="65"/>
      <c r="BF45" s="65"/>
      <c r="BG45" s="65"/>
      <c r="BH45" s="65"/>
      <c r="BI45" s="65"/>
      <c r="BJ45" s="65"/>
      <c r="BK45" s="116"/>
      <c r="BL45"/>
      <c r="BM45"/>
      <c r="BN45" s="117"/>
      <c r="BS45" s="85"/>
    </row>
    <row r="46" spans="1:71" s="73" customFormat="1" ht="13.5" hidden="1" customHeight="1"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115"/>
      <c r="R46" s="65"/>
      <c r="S46" s="65"/>
      <c r="T46" s="65"/>
      <c r="U46" s="65"/>
      <c r="V46" s="115"/>
      <c r="W46" s="115"/>
      <c r="X46" s="65"/>
      <c r="Y46" s="65"/>
      <c r="Z46" s="65"/>
      <c r="AA46" s="65"/>
      <c r="AB46" s="115"/>
      <c r="AC46" s="115"/>
      <c r="AD46" s="65"/>
      <c r="AE46" s="65"/>
      <c r="AF46" s="65"/>
      <c r="AG46" s="65"/>
      <c r="AH46" s="116"/>
      <c r="AI46" s="116"/>
      <c r="AJ46" s="65"/>
      <c r="AK46" s="65"/>
      <c r="AL46" s="116"/>
      <c r="AM46" s="116"/>
      <c r="AN46" s="65"/>
      <c r="AO46" s="65"/>
      <c r="AP46" s="116"/>
      <c r="AQ46" s="116"/>
      <c r="AR46" s="65"/>
      <c r="AS46" s="65"/>
      <c r="AT46" s="116"/>
      <c r="AU46" s="116"/>
      <c r="AV46" s="65"/>
      <c r="AW46" s="65"/>
      <c r="AX46" s="116"/>
      <c r="AY46" s="116"/>
      <c r="AZ46" s="65"/>
      <c r="BA46" s="65"/>
      <c r="BB46" s="116"/>
      <c r="BC46" s="116"/>
      <c r="BD46" s="65"/>
      <c r="BE46" s="65"/>
      <c r="BF46" s="65"/>
      <c r="BG46" s="65"/>
      <c r="BH46" s="65"/>
      <c r="BI46" s="65"/>
      <c r="BJ46" s="65"/>
      <c r="BK46" s="116"/>
      <c r="BL46"/>
      <c r="BM46"/>
      <c r="BN46" s="117"/>
      <c r="BS46" s="85"/>
    </row>
    <row r="47" spans="1:71" s="73" customFormat="1" ht="13.5" hidden="1" customHeight="1"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115"/>
      <c r="R47" s="65"/>
      <c r="S47" s="65"/>
      <c r="T47" s="65"/>
      <c r="U47" s="65"/>
      <c r="V47" s="115"/>
      <c r="W47" s="115"/>
      <c r="X47" s="65"/>
      <c r="Y47" s="65"/>
      <c r="Z47" s="65"/>
      <c r="AA47" s="65"/>
      <c r="AB47" s="115"/>
      <c r="AC47" s="115"/>
      <c r="AD47" s="65"/>
      <c r="AE47" s="65"/>
      <c r="AF47" s="65"/>
      <c r="AG47" s="65"/>
      <c r="AH47" s="116"/>
      <c r="AI47" s="116"/>
      <c r="AJ47" s="65"/>
      <c r="AK47" s="65"/>
      <c r="AL47" s="116"/>
      <c r="AM47" s="116"/>
      <c r="AN47" s="65"/>
      <c r="AO47" s="65"/>
      <c r="AP47" s="116"/>
      <c r="AQ47" s="116"/>
      <c r="AR47" s="65"/>
      <c r="AS47" s="65"/>
      <c r="AT47" s="116"/>
      <c r="AU47" s="116"/>
      <c r="AV47" s="65"/>
      <c r="AW47" s="65"/>
      <c r="AX47" s="116"/>
      <c r="AY47" s="116"/>
      <c r="AZ47" s="65"/>
      <c r="BA47" s="65"/>
      <c r="BB47" s="116"/>
      <c r="BC47" s="116"/>
      <c r="BD47" s="65"/>
      <c r="BE47" s="65"/>
      <c r="BF47" s="65"/>
      <c r="BG47" s="65"/>
      <c r="BH47" s="65"/>
      <c r="BI47" s="65"/>
      <c r="BJ47" s="65"/>
      <c r="BK47" s="116"/>
      <c r="BL47"/>
      <c r="BM47"/>
      <c r="BN47" s="117"/>
      <c r="BS47" s="85"/>
    </row>
    <row r="48" spans="1:71" s="73" customFormat="1" ht="13.5" hidden="1" customHeight="1"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115"/>
      <c r="R48" s="65"/>
      <c r="S48" s="65"/>
      <c r="T48" s="65"/>
      <c r="U48" s="65"/>
      <c r="V48" s="115"/>
      <c r="W48" s="115"/>
      <c r="X48" s="65"/>
      <c r="Y48" s="65"/>
      <c r="Z48" s="65"/>
      <c r="AA48" s="65"/>
      <c r="AB48" s="115"/>
      <c r="AC48" s="115"/>
      <c r="AD48" s="65"/>
      <c r="AE48" s="65"/>
      <c r="AF48" s="65"/>
      <c r="AG48" s="65"/>
      <c r="AH48" s="116"/>
      <c r="AI48" s="116"/>
      <c r="AJ48" s="65"/>
      <c r="AK48" s="65"/>
      <c r="AL48" s="116"/>
      <c r="AM48" s="116"/>
      <c r="AN48" s="65"/>
      <c r="AO48" s="65"/>
      <c r="AP48" s="116"/>
      <c r="AQ48" s="116"/>
      <c r="AR48" s="65"/>
      <c r="AS48" s="65"/>
      <c r="AT48" s="116"/>
      <c r="AU48" s="116"/>
      <c r="AV48" s="65"/>
      <c r="AW48" s="65"/>
      <c r="AX48" s="116"/>
      <c r="AY48" s="116"/>
      <c r="AZ48" s="65"/>
      <c r="BA48" s="65"/>
      <c r="BB48" s="116"/>
      <c r="BC48" s="116"/>
      <c r="BD48" s="65"/>
      <c r="BE48" s="65"/>
      <c r="BF48" s="65"/>
      <c r="BG48" s="65"/>
      <c r="BH48" s="65"/>
      <c r="BI48" s="65"/>
      <c r="BJ48" s="65"/>
      <c r="BK48" s="116"/>
      <c r="BL48"/>
      <c r="BM48"/>
      <c r="BN48" s="117"/>
      <c r="BS48" s="85"/>
    </row>
    <row r="49" spans="1:71" s="73" customFormat="1" ht="13.5" hidden="1" customHeight="1"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115"/>
      <c r="R49" s="65"/>
      <c r="S49" s="65"/>
      <c r="T49" s="65"/>
      <c r="U49" s="65"/>
      <c r="V49" s="115"/>
      <c r="W49" s="115"/>
      <c r="X49" s="65"/>
      <c r="Y49" s="65"/>
      <c r="Z49" s="65"/>
      <c r="AA49" s="65"/>
      <c r="AB49" s="115"/>
      <c r="AC49" s="115"/>
      <c r="AD49" s="65"/>
      <c r="AE49" s="65"/>
      <c r="AF49" s="65"/>
      <c r="AG49" s="65"/>
      <c r="AH49" s="116"/>
      <c r="AI49" s="116"/>
      <c r="AJ49" s="65"/>
      <c r="AK49" s="65"/>
      <c r="AL49" s="116"/>
      <c r="AM49" s="116"/>
      <c r="AN49" s="65"/>
      <c r="AO49" s="65"/>
      <c r="AP49" s="116"/>
      <c r="AQ49" s="116"/>
      <c r="AR49" s="65"/>
      <c r="AS49" s="65"/>
      <c r="AT49" s="116"/>
      <c r="AU49" s="116"/>
      <c r="AV49" s="65"/>
      <c r="AW49" s="65"/>
      <c r="AX49" s="116"/>
      <c r="AY49" s="116"/>
      <c r="AZ49" s="65"/>
      <c r="BA49" s="65"/>
      <c r="BB49" s="116"/>
      <c r="BC49" s="116"/>
      <c r="BD49" s="65"/>
      <c r="BE49" s="65"/>
      <c r="BF49" s="65"/>
      <c r="BG49" s="65"/>
      <c r="BH49" s="65"/>
      <c r="BI49" s="65"/>
      <c r="BJ49" s="65"/>
      <c r="BK49" s="116"/>
      <c r="BL49"/>
      <c r="BM49"/>
      <c r="BN49" s="117"/>
      <c r="BS49" s="85"/>
    </row>
    <row r="50" spans="1:71" ht="13.5" hidden="1" customHeight="1">
      <c r="Q50" s="115"/>
      <c r="V50" s="115"/>
      <c r="W50" s="115"/>
      <c r="AB50" s="115"/>
      <c r="AC50" s="115"/>
      <c r="AH50" s="116"/>
      <c r="AI50" s="116"/>
      <c r="AL50" s="116"/>
      <c r="AM50" s="116"/>
      <c r="AP50" s="116"/>
      <c r="AQ50" s="116"/>
      <c r="AT50" s="116"/>
      <c r="AU50" s="116"/>
      <c r="AX50" s="116"/>
      <c r="AY50" s="116"/>
      <c r="BB50" s="116"/>
      <c r="BC50" s="116"/>
      <c r="BK50" s="116"/>
      <c r="BL50"/>
      <c r="BM50"/>
      <c r="BN50"/>
    </row>
    <row r="51" spans="1:71" ht="13.5" hidden="1" customHeight="1">
      <c r="Q51" s="115"/>
      <c r="V51" s="115"/>
      <c r="W51" s="115"/>
      <c r="AB51" s="115"/>
      <c r="AC51" s="115"/>
      <c r="AH51" s="116"/>
      <c r="AI51" s="116"/>
      <c r="AL51" s="116"/>
      <c r="AM51" s="116"/>
      <c r="AP51" s="116"/>
      <c r="AQ51" s="116"/>
      <c r="AT51" s="116"/>
      <c r="AU51" s="116"/>
      <c r="AX51" s="116"/>
      <c r="AY51" s="116"/>
      <c r="BB51" s="116"/>
      <c r="BC51" s="116"/>
      <c r="BK51" s="116"/>
      <c r="BL51"/>
      <c r="BM51"/>
      <c r="BN51"/>
    </row>
    <row r="52" spans="1:71" ht="13.5" customHeight="1" thickBot="1">
      <c r="A52" s="65">
        <v>0</v>
      </c>
      <c r="Q52" s="115"/>
      <c r="V52" s="115"/>
      <c r="W52" s="115"/>
      <c r="AB52" s="115"/>
      <c r="AC52" s="115"/>
      <c r="AH52" s="116"/>
      <c r="AI52" s="116"/>
      <c r="AL52" s="116"/>
      <c r="AM52" s="116"/>
      <c r="AP52" s="116"/>
      <c r="AQ52" s="116"/>
      <c r="AT52" s="116"/>
      <c r="AU52" s="116"/>
      <c r="AX52" s="116"/>
      <c r="AY52" s="116"/>
      <c r="BB52" s="116"/>
      <c r="BC52" s="116"/>
      <c r="BK52" s="116"/>
      <c r="BL52"/>
      <c r="BM52"/>
      <c r="BN52"/>
    </row>
    <row r="53" spans="1:71" s="73" customFormat="1" ht="13.5" customHeight="1" thickBot="1">
      <c r="A53" s="73">
        <v>1</v>
      </c>
      <c r="B53" s="73" t="s">
        <v>249</v>
      </c>
      <c r="C53" s="73" t="s">
        <v>250</v>
      </c>
      <c r="D53" s="73" t="s">
        <v>75</v>
      </c>
      <c r="G53" s="118" t="s">
        <v>75</v>
      </c>
      <c r="H53" s="118">
        <v>290</v>
      </c>
      <c r="I53" s="104">
        <v>316</v>
      </c>
      <c r="J53" s="118">
        <v>34991325</v>
      </c>
      <c r="K53" s="118">
        <v>34809743</v>
      </c>
      <c r="L53" s="105">
        <v>1.0052164131174424</v>
      </c>
      <c r="M53" s="104">
        <v>31881973.163272846</v>
      </c>
      <c r="N53" s="105">
        <v>1.0975269573436892</v>
      </c>
      <c r="O53" s="106">
        <v>1249780</v>
      </c>
      <c r="P53" s="104">
        <v>23152794</v>
      </c>
      <c r="Q53" s="104">
        <v>23254548</v>
      </c>
      <c r="R53" s="107">
        <v>0.99562433980656173</v>
      </c>
      <c r="S53" s="106">
        <v>20885851.071797173</v>
      </c>
      <c r="T53" s="105">
        <v>1.1085396482245318</v>
      </c>
      <c r="U53" s="106">
        <v>1002724</v>
      </c>
      <c r="V53" s="104">
        <v>68606340</v>
      </c>
      <c r="W53" s="104">
        <v>75023781</v>
      </c>
      <c r="X53" s="107">
        <v>0.91446124262918715</v>
      </c>
      <c r="Y53" s="106">
        <v>74420514.393306985</v>
      </c>
      <c r="Z53" s="105">
        <v>0.92187403647091848</v>
      </c>
      <c r="AA53" s="106">
        <v>7024458</v>
      </c>
      <c r="AB53" s="104">
        <v>18170590</v>
      </c>
      <c r="AC53" s="104">
        <v>21175199</v>
      </c>
      <c r="AD53" s="107">
        <v>0.85810716584056657</v>
      </c>
      <c r="AE53" s="106">
        <v>13566676.449999999</v>
      </c>
      <c r="AF53" s="105">
        <v>1.3393545624064767</v>
      </c>
      <c r="AG53" s="106">
        <v>8076902</v>
      </c>
      <c r="AH53" s="108">
        <v>26685.5</v>
      </c>
      <c r="AI53" s="108">
        <v>25112.5</v>
      </c>
      <c r="AJ53" s="107">
        <v>1.0626381284221005</v>
      </c>
      <c r="AK53" s="109">
        <v>766.5</v>
      </c>
      <c r="AL53" s="108">
        <v>6863</v>
      </c>
      <c r="AM53" s="108">
        <v>6748.5</v>
      </c>
      <c r="AN53" s="107">
        <v>1.0169667333481514</v>
      </c>
      <c r="AO53" s="109">
        <v>15.5</v>
      </c>
      <c r="AP53" s="108">
        <v>6768</v>
      </c>
      <c r="AQ53" s="108">
        <v>6931.5</v>
      </c>
      <c r="AR53" s="107">
        <v>0.97641203202769966</v>
      </c>
      <c r="AS53" s="109">
        <v>324</v>
      </c>
      <c r="AT53" s="108">
        <v>2811</v>
      </c>
      <c r="AU53" s="108">
        <v>2859.5</v>
      </c>
      <c r="AV53" s="107">
        <v>0.98303899283091445</v>
      </c>
      <c r="AW53" s="109">
        <v>94</v>
      </c>
      <c r="AX53" s="108">
        <v>3665</v>
      </c>
      <c r="AY53" s="108">
        <v>3279.5</v>
      </c>
      <c r="AZ53" s="107">
        <v>1.1175484067693247</v>
      </c>
      <c r="BA53" s="109">
        <v>291</v>
      </c>
      <c r="BB53" s="108">
        <v>3920</v>
      </c>
      <c r="BC53" s="108">
        <v>2673.5</v>
      </c>
      <c r="BD53" s="107">
        <v>1.466242752945577</v>
      </c>
      <c r="BE53" s="109">
        <v>480</v>
      </c>
      <c r="BF53" s="108">
        <v>2658.5</v>
      </c>
      <c r="BG53" s="108">
        <v>2620</v>
      </c>
      <c r="BH53" s="107">
        <v>1.0146946564885497</v>
      </c>
      <c r="BI53" s="109">
        <v>-438</v>
      </c>
      <c r="BJ53" s="107">
        <v>0.61042513724681946</v>
      </c>
      <c r="BK53" s="108">
        <v>9582</v>
      </c>
      <c r="BL53" s="111">
        <v>7771</v>
      </c>
      <c r="BM53" s="112">
        <v>1.2330459400334577</v>
      </c>
      <c r="BN53" s="109">
        <v>-5326</v>
      </c>
      <c r="BS53" s="85"/>
    </row>
    <row r="54" spans="1:71" s="73" customFormat="1" ht="13.5" customHeight="1" thickBot="1">
      <c r="A54" s="73">
        <v>0</v>
      </c>
      <c r="B54" s="73" t="s">
        <v>251</v>
      </c>
      <c r="C54" s="73" t="s">
        <v>252</v>
      </c>
      <c r="D54" s="73" t="s">
        <v>78</v>
      </c>
      <c r="G54" s="118" t="s">
        <v>78</v>
      </c>
      <c r="H54" s="118">
        <v>247</v>
      </c>
      <c r="I54" s="104">
        <v>250</v>
      </c>
      <c r="J54" s="118">
        <v>20989408</v>
      </c>
      <c r="K54" s="118">
        <v>22926173</v>
      </c>
      <c r="L54" s="105">
        <v>0.91552166163973381</v>
      </c>
      <c r="M54" s="104">
        <v>26182070.133605056</v>
      </c>
      <c r="N54" s="105">
        <v>0.80167106317005088</v>
      </c>
      <c r="O54" s="106">
        <v>-237176</v>
      </c>
      <c r="P54" s="104">
        <v>14039862</v>
      </c>
      <c r="Q54" s="104">
        <v>16180262</v>
      </c>
      <c r="R54" s="107">
        <v>0.86771536826783147</v>
      </c>
      <c r="S54" s="106">
        <v>17237894.454185575</v>
      </c>
      <c r="T54" s="105">
        <v>0.81447661936408633</v>
      </c>
      <c r="U54" s="106">
        <v>124677</v>
      </c>
      <c r="V54" s="104">
        <v>42936072</v>
      </c>
      <c r="W54" s="104">
        <v>42782182</v>
      </c>
      <c r="X54" s="107">
        <v>1.0035970582332616</v>
      </c>
      <c r="Y54" s="106">
        <v>57938847.647538096</v>
      </c>
      <c r="Z54" s="105">
        <v>0.74105843908382285</v>
      </c>
      <c r="AA54" s="106">
        <v>4003275</v>
      </c>
      <c r="AB54" s="104">
        <v>11692356</v>
      </c>
      <c r="AC54" s="104">
        <v>10898694</v>
      </c>
      <c r="AD54" s="107">
        <v>1.072821752771479</v>
      </c>
      <c r="AE54" s="106">
        <v>10530410.430059999</v>
      </c>
      <c r="AF54" s="105">
        <v>1.1103419071514178</v>
      </c>
      <c r="AG54" s="106">
        <v>4887476</v>
      </c>
      <c r="AH54" s="108">
        <v>16609.5</v>
      </c>
      <c r="AI54" s="108">
        <v>16341.5</v>
      </c>
      <c r="AJ54" s="107">
        <v>1.0163999632836642</v>
      </c>
      <c r="AK54" s="109">
        <v>-44</v>
      </c>
      <c r="AL54" s="108">
        <v>4003.5</v>
      </c>
      <c r="AM54" s="108">
        <v>3962</v>
      </c>
      <c r="AN54" s="107">
        <v>1.0104745078243311</v>
      </c>
      <c r="AO54" s="109">
        <v>-168.5</v>
      </c>
      <c r="AP54" s="108">
        <v>4006.5</v>
      </c>
      <c r="AQ54" s="108">
        <v>4321.5</v>
      </c>
      <c r="AR54" s="107">
        <v>0.92710864283234984</v>
      </c>
      <c r="AS54" s="109">
        <v>-247.5</v>
      </c>
      <c r="AT54" s="108">
        <v>1680.5</v>
      </c>
      <c r="AU54" s="108">
        <v>1921.5</v>
      </c>
      <c r="AV54" s="107">
        <v>0.87457715326567786</v>
      </c>
      <c r="AW54" s="109">
        <v>-5</v>
      </c>
      <c r="AX54" s="108">
        <v>2104.5</v>
      </c>
      <c r="AY54" s="108">
        <v>1873.5</v>
      </c>
      <c r="AZ54" s="107">
        <v>1.1232986389111288</v>
      </c>
      <c r="BA54" s="109">
        <v>216.5</v>
      </c>
      <c r="BB54" s="108">
        <v>3040.5</v>
      </c>
      <c r="BC54" s="108">
        <v>2237</v>
      </c>
      <c r="BD54" s="107">
        <v>1.3591864103710327</v>
      </c>
      <c r="BE54" s="109">
        <v>415.5</v>
      </c>
      <c r="BF54" s="108">
        <v>1774</v>
      </c>
      <c r="BG54" s="108">
        <v>2026</v>
      </c>
      <c r="BH54" s="107">
        <v>0.87561697926949655</v>
      </c>
      <c r="BI54" s="109">
        <v>-255</v>
      </c>
      <c r="BJ54" s="107">
        <v>0.58906047743761103</v>
      </c>
      <c r="BK54" s="108">
        <v>4547</v>
      </c>
      <c r="BL54" s="111">
        <v>3912</v>
      </c>
      <c r="BM54" s="112">
        <v>1.162321063394683</v>
      </c>
      <c r="BN54" s="109">
        <v>-2444</v>
      </c>
      <c r="BS54" s="85"/>
    </row>
    <row r="55" spans="1:71" s="73" customFormat="1" ht="13.5" customHeight="1" thickBot="1">
      <c r="A55" s="73">
        <v>1</v>
      </c>
      <c r="B55" s="73" t="s">
        <v>253</v>
      </c>
      <c r="C55" s="73" t="s">
        <v>254</v>
      </c>
      <c r="D55" s="73" t="s">
        <v>76</v>
      </c>
      <c r="G55" s="118" t="s">
        <v>76</v>
      </c>
      <c r="H55" s="118">
        <v>212</v>
      </c>
      <c r="I55" s="104">
        <v>245</v>
      </c>
      <c r="J55" s="118">
        <v>24443111</v>
      </c>
      <c r="K55" s="118">
        <v>23559361</v>
      </c>
      <c r="L55" s="105">
        <v>1.0375116286048676</v>
      </c>
      <c r="M55" s="104">
        <v>27873360.672143418</v>
      </c>
      <c r="N55" s="105">
        <v>0.87693447831815974</v>
      </c>
      <c r="O55" s="106">
        <v>-34319</v>
      </c>
      <c r="P55" s="104">
        <v>14961872</v>
      </c>
      <c r="Q55" s="104">
        <v>14561070</v>
      </c>
      <c r="R55" s="107">
        <v>1.0275255870619397</v>
      </c>
      <c r="S55" s="106">
        <v>17254970.797922511</v>
      </c>
      <c r="T55" s="105">
        <v>0.86710503165855268</v>
      </c>
      <c r="U55" s="106">
        <v>209285</v>
      </c>
      <c r="V55" s="104">
        <v>67794455</v>
      </c>
      <c r="W55" s="104">
        <v>69121798</v>
      </c>
      <c r="X55" s="107">
        <v>0.98079704176676652</v>
      </c>
      <c r="Y55" s="106">
        <v>71466725.686254412</v>
      </c>
      <c r="Z55" s="105">
        <v>0.94861565783248525</v>
      </c>
      <c r="AA55" s="106">
        <v>5821449</v>
      </c>
      <c r="AB55" s="104">
        <v>19199038</v>
      </c>
      <c r="AC55" s="104">
        <v>19163172</v>
      </c>
      <c r="AD55" s="107">
        <v>1.0018716108168313</v>
      </c>
      <c r="AE55" s="106">
        <v>13562711.1</v>
      </c>
      <c r="AF55" s="105">
        <v>1.4155752384934308</v>
      </c>
      <c r="AG55" s="106">
        <v>8426493</v>
      </c>
      <c r="AH55" s="108">
        <v>19394</v>
      </c>
      <c r="AI55" s="108">
        <v>17375</v>
      </c>
      <c r="AJ55" s="107">
        <v>1.1162014388489208</v>
      </c>
      <c r="AK55" s="109">
        <v>-307.5</v>
      </c>
      <c r="AL55" s="108">
        <v>5224.5</v>
      </c>
      <c r="AM55" s="108">
        <v>5128.5</v>
      </c>
      <c r="AN55" s="107">
        <v>1.0187189236618894</v>
      </c>
      <c r="AO55" s="109">
        <v>-208</v>
      </c>
      <c r="AP55" s="108">
        <v>4533</v>
      </c>
      <c r="AQ55" s="108">
        <v>4450.5</v>
      </c>
      <c r="AR55" s="107">
        <v>1.0185372430064037</v>
      </c>
      <c r="AS55" s="109">
        <v>-369</v>
      </c>
      <c r="AT55" s="108">
        <v>1417</v>
      </c>
      <c r="AU55" s="108">
        <v>1375.5</v>
      </c>
      <c r="AV55" s="107">
        <v>1.0301708469647402</v>
      </c>
      <c r="AW55" s="109">
        <v>38.5</v>
      </c>
      <c r="AX55" s="108">
        <v>2617.5</v>
      </c>
      <c r="AY55" s="108">
        <v>1965.5</v>
      </c>
      <c r="AZ55" s="107">
        <v>1.3317222080895446</v>
      </c>
      <c r="BA55" s="109">
        <v>158</v>
      </c>
      <c r="BB55" s="108">
        <v>2962.5</v>
      </c>
      <c r="BC55" s="108">
        <v>1676.5</v>
      </c>
      <c r="BD55" s="107">
        <v>1.7670742618550552</v>
      </c>
      <c r="BE55" s="109">
        <v>328.5</v>
      </c>
      <c r="BF55" s="108">
        <v>2639.5</v>
      </c>
      <c r="BG55" s="108">
        <v>2778.5</v>
      </c>
      <c r="BH55" s="107">
        <v>0.94997300701817522</v>
      </c>
      <c r="BI55" s="109">
        <v>-255.5</v>
      </c>
      <c r="BJ55" s="107">
        <v>0.63921831494276582</v>
      </c>
      <c r="BK55" s="108">
        <v>4571</v>
      </c>
      <c r="BL55" s="111">
        <v>3444</v>
      </c>
      <c r="BM55" s="112">
        <v>1.3272357723577235</v>
      </c>
      <c r="BN55" s="109">
        <v>-1504.5</v>
      </c>
      <c r="BS55" s="85"/>
    </row>
    <row r="56" spans="1:71" customFormat="1" ht="13.5" customHeight="1" thickBot="1">
      <c r="A56" s="73">
        <v>0</v>
      </c>
      <c r="B56" s="73" t="s">
        <v>255</v>
      </c>
      <c r="C56" s="73" t="s">
        <v>256</v>
      </c>
      <c r="D56" s="73" t="s">
        <v>77</v>
      </c>
      <c r="G56" s="119" t="s">
        <v>77</v>
      </c>
      <c r="H56" s="118">
        <v>218</v>
      </c>
      <c r="I56" s="104">
        <v>229</v>
      </c>
      <c r="J56" s="118">
        <v>21689605</v>
      </c>
      <c r="K56" s="118">
        <v>23164777</v>
      </c>
      <c r="L56" s="105">
        <v>0.93631831638180674</v>
      </c>
      <c r="M56" s="104">
        <v>24744496.030978672</v>
      </c>
      <c r="N56" s="105">
        <v>0.87654260457945365</v>
      </c>
      <c r="O56" s="106">
        <v>1210291</v>
      </c>
      <c r="P56" s="104">
        <v>14069795</v>
      </c>
      <c r="Q56" s="104">
        <v>15920786</v>
      </c>
      <c r="R56" s="107">
        <v>0.8837374612032346</v>
      </c>
      <c r="S56" s="106">
        <v>15976283.676094742</v>
      </c>
      <c r="T56" s="105">
        <v>0.8806675748411118</v>
      </c>
      <c r="U56" s="106">
        <v>997802</v>
      </c>
      <c r="V56" s="104">
        <v>45105354</v>
      </c>
      <c r="W56" s="104">
        <v>43773416</v>
      </c>
      <c r="X56" s="107">
        <v>1.0304280113756714</v>
      </c>
      <c r="Y56" s="106">
        <v>58092912.272900492</v>
      </c>
      <c r="Z56" s="105">
        <v>0.77643471871595249</v>
      </c>
      <c r="AA56" s="106">
        <v>4924072</v>
      </c>
      <c r="AB56" s="104">
        <v>10717710</v>
      </c>
      <c r="AC56" s="104">
        <v>12474072</v>
      </c>
      <c r="AD56" s="107">
        <v>0.85919898490244406</v>
      </c>
      <c r="AE56" s="106">
        <v>13696553.199999999</v>
      </c>
      <c r="AF56" s="105">
        <v>0.78251147157227852</v>
      </c>
      <c r="AG56" s="106">
        <v>4485691</v>
      </c>
      <c r="AH56" s="108">
        <v>16388.5</v>
      </c>
      <c r="AI56" s="108">
        <v>16374.5</v>
      </c>
      <c r="AJ56" s="107">
        <v>1.0008549879385631</v>
      </c>
      <c r="AK56" s="109">
        <v>714.5</v>
      </c>
      <c r="AL56" s="108">
        <v>3548</v>
      </c>
      <c r="AM56" s="108">
        <v>4136</v>
      </c>
      <c r="AN56" s="107">
        <v>0.85783365570599612</v>
      </c>
      <c r="AO56" s="109">
        <v>-46.5</v>
      </c>
      <c r="AP56" s="108">
        <v>4250</v>
      </c>
      <c r="AQ56" s="108">
        <v>4361</v>
      </c>
      <c r="AR56" s="107">
        <v>0.97454712221967443</v>
      </c>
      <c r="AS56" s="109">
        <v>110</v>
      </c>
      <c r="AT56" s="108">
        <v>1868.5</v>
      </c>
      <c r="AU56" s="108">
        <v>2109.5</v>
      </c>
      <c r="AV56" s="107">
        <v>0.88575491822706798</v>
      </c>
      <c r="AW56" s="109">
        <v>118.5</v>
      </c>
      <c r="AX56" s="108">
        <v>2237</v>
      </c>
      <c r="AY56" s="108">
        <v>2154.5</v>
      </c>
      <c r="AZ56" s="107">
        <v>1.0382919470874914</v>
      </c>
      <c r="BA56" s="109">
        <v>285.5</v>
      </c>
      <c r="BB56" s="108">
        <v>2623</v>
      </c>
      <c r="BC56" s="108">
        <v>1817</v>
      </c>
      <c r="BD56" s="107">
        <v>1.4435883324160705</v>
      </c>
      <c r="BE56" s="109">
        <v>406.5</v>
      </c>
      <c r="BF56" s="108">
        <v>1862</v>
      </c>
      <c r="BG56" s="108">
        <v>1796.5</v>
      </c>
      <c r="BH56" s="107">
        <v>1.0364597829112163</v>
      </c>
      <c r="BI56" s="109">
        <v>-159.5</v>
      </c>
      <c r="BJ56" s="107">
        <v>0.5894377154712146</v>
      </c>
      <c r="BK56" s="108">
        <v>4877</v>
      </c>
      <c r="BL56" s="111">
        <v>4669</v>
      </c>
      <c r="BM56" s="112">
        <v>1.0445491539944314</v>
      </c>
      <c r="BN56" s="109">
        <v>-2238</v>
      </c>
      <c r="BS56" s="34"/>
    </row>
    <row r="57" spans="1:71" customFormat="1" ht="13.5" customHeight="1" thickBot="1">
      <c r="A57" s="73"/>
      <c r="B57" s="73"/>
      <c r="C57" s="73"/>
      <c r="D57" s="73"/>
      <c r="G57" s="119"/>
      <c r="H57" s="118"/>
      <c r="J57" s="118"/>
      <c r="K57" s="118"/>
      <c r="L57" s="105"/>
      <c r="M57" s="104"/>
      <c r="N57" s="105"/>
      <c r="O57" s="106"/>
      <c r="P57" s="104"/>
      <c r="U57" s="106"/>
      <c r="V57" s="104"/>
      <c r="AA57" s="106"/>
      <c r="AB57" s="104"/>
      <c r="AG57" s="106"/>
      <c r="AH57" s="108"/>
      <c r="AI57" s="108"/>
      <c r="AJ57" s="107"/>
      <c r="AK57" s="109"/>
      <c r="AL57" s="108"/>
      <c r="AM57" s="108"/>
      <c r="AN57" s="107"/>
      <c r="AO57" s="109"/>
      <c r="AP57" s="108"/>
      <c r="AQ57" s="108"/>
      <c r="AR57" s="107"/>
      <c r="AS57" s="109"/>
      <c r="AT57" s="108"/>
      <c r="AU57" s="108"/>
      <c r="AV57" s="107"/>
      <c r="AW57" s="109"/>
      <c r="AX57" s="108"/>
      <c r="AY57" s="108"/>
      <c r="AZ57" s="107"/>
      <c r="BA57" s="109"/>
      <c r="BB57" s="108"/>
      <c r="BC57" s="108"/>
      <c r="BD57" s="107"/>
      <c r="BE57" s="109"/>
      <c r="BF57" s="108"/>
      <c r="BG57" s="108"/>
      <c r="BH57" s="107"/>
      <c r="BI57" s="109"/>
      <c r="BJ57" s="107"/>
      <c r="BK57" s="108"/>
      <c r="BL57" s="111"/>
      <c r="BM57" s="112"/>
      <c r="BS57" s="34"/>
    </row>
    <row r="58" spans="1:71" s="73" customFormat="1" ht="13.5" customHeight="1">
      <c r="A58" s="73" t="e">
        <v>#REF!</v>
      </c>
      <c r="B58" s="73" t="s">
        <v>257</v>
      </c>
      <c r="C58" s="73" t="s">
        <v>258</v>
      </c>
      <c r="D58" s="73" t="s">
        <v>259</v>
      </c>
      <c r="G58" s="120" t="s">
        <v>259</v>
      </c>
      <c r="H58" s="121">
        <v>967</v>
      </c>
      <c r="I58" s="121">
        <v>1040</v>
      </c>
      <c r="J58" s="121">
        <v>102113449</v>
      </c>
      <c r="K58" s="118">
        <v>104460067</v>
      </c>
      <c r="L58" s="105">
        <v>0.97753574100234875</v>
      </c>
      <c r="M58" s="122">
        <v>110681900</v>
      </c>
      <c r="N58" s="123">
        <v>0.92258489418775791</v>
      </c>
      <c r="O58" s="106">
        <v>2188576</v>
      </c>
      <c r="P58" s="122">
        <v>66224323</v>
      </c>
      <c r="Q58" s="104">
        <v>69916681</v>
      </c>
      <c r="R58" s="107">
        <v>0.9471891693485851</v>
      </c>
      <c r="S58" s="124">
        <v>71355000</v>
      </c>
      <c r="T58" s="123">
        <v>0.92809646135519586</v>
      </c>
      <c r="U58" s="106">
        <v>2334488</v>
      </c>
      <c r="V58" s="122">
        <v>224442221</v>
      </c>
      <c r="W58" s="104">
        <v>230701193</v>
      </c>
      <c r="X58" s="107">
        <v>0.97286978919090372</v>
      </c>
      <c r="Y58" s="124">
        <v>261918999.99999997</v>
      </c>
      <c r="Z58" s="123">
        <v>0.85691462245961547</v>
      </c>
      <c r="AA58" s="106">
        <v>21773254</v>
      </c>
      <c r="AB58" s="122">
        <v>59779694</v>
      </c>
      <c r="AC58" s="104">
        <v>63711154</v>
      </c>
      <c r="AD58" s="107">
        <v>0.93829243777314097</v>
      </c>
      <c r="AE58" s="124">
        <v>51356351.180059999</v>
      </c>
      <c r="AF58" s="123">
        <v>1.1640175484899034</v>
      </c>
      <c r="AG58" s="106">
        <v>25876562</v>
      </c>
      <c r="AH58" s="108">
        <v>79077.5</v>
      </c>
      <c r="AI58" s="108">
        <v>75203.5</v>
      </c>
      <c r="AJ58" s="107">
        <v>1.051513559874208</v>
      </c>
      <c r="AK58" s="109">
        <v>1129.5</v>
      </c>
      <c r="AL58" s="108">
        <v>19639</v>
      </c>
      <c r="AM58" s="108">
        <v>19975</v>
      </c>
      <c r="AN58" s="107">
        <v>0.98317897371714646</v>
      </c>
      <c r="AO58" s="109">
        <v>-407.5</v>
      </c>
      <c r="AP58" s="108">
        <v>19557.5</v>
      </c>
      <c r="AQ58" s="108">
        <v>20064.5</v>
      </c>
      <c r="AR58" s="107">
        <v>0.97473149094171296</v>
      </c>
      <c r="AS58" s="109">
        <v>-182.5</v>
      </c>
      <c r="AT58" s="108">
        <v>7777</v>
      </c>
      <c r="AU58" s="108">
        <v>8266</v>
      </c>
      <c r="AV58" s="107">
        <v>0.9408420033873699</v>
      </c>
      <c r="AW58" s="109">
        <v>246</v>
      </c>
      <c r="AX58" s="108">
        <v>10624</v>
      </c>
      <c r="AY58" s="108">
        <v>9273</v>
      </c>
      <c r="AZ58" s="107">
        <v>1.1456917933786261</v>
      </c>
      <c r="BA58" s="109">
        <v>951</v>
      </c>
      <c r="BB58" s="108">
        <v>12546</v>
      </c>
      <c r="BC58" s="108">
        <v>8404</v>
      </c>
      <c r="BD58" s="107">
        <v>1.4928605425987624</v>
      </c>
      <c r="BE58" s="109">
        <v>1630.5</v>
      </c>
      <c r="BF58" s="108">
        <v>8934</v>
      </c>
      <c r="BG58" s="108">
        <v>9221</v>
      </c>
      <c r="BH58" s="107">
        <v>0.96887539312438997</v>
      </c>
      <c r="BI58" s="109">
        <v>-1108</v>
      </c>
      <c r="BJ58" s="107">
        <v>0.60864974234137392</v>
      </c>
      <c r="BK58" s="108">
        <v>23577</v>
      </c>
      <c r="BL58" s="111">
        <v>19796</v>
      </c>
      <c r="BM58" s="112">
        <v>1.1909981814507982</v>
      </c>
      <c r="BN58" s="109">
        <v>-11512.5</v>
      </c>
      <c r="BS58" s="85"/>
    </row>
    <row r="59" spans="1:71" s="73" customFormat="1" ht="13.5" customHeight="1">
      <c r="E59" s="125"/>
      <c r="F59" s="125"/>
      <c r="G59" s="126" t="s">
        <v>260</v>
      </c>
      <c r="H59" s="126"/>
      <c r="I59" s="126"/>
      <c r="J59" s="126"/>
      <c r="K59" s="126"/>
      <c r="L59" s="126"/>
      <c r="M59" s="126"/>
      <c r="N59" s="126"/>
      <c r="O59" s="126"/>
      <c r="P59" s="127">
        <v>398941.7048192771</v>
      </c>
      <c r="Q59" s="127">
        <v>418662.7604790419</v>
      </c>
      <c r="R59" s="128">
        <v>0.9528951282000826</v>
      </c>
      <c r="S59" s="128"/>
      <c r="T59" s="128"/>
      <c r="U59" s="128"/>
      <c r="V59" s="127">
        <v>1352061.5722891567</v>
      </c>
      <c r="W59" s="127">
        <v>1381444.2694610779</v>
      </c>
      <c r="X59" s="128">
        <v>0.97873045057157193</v>
      </c>
      <c r="Y59" s="128"/>
      <c r="Z59" s="128"/>
      <c r="AA59" s="128"/>
      <c r="AB59" s="127">
        <v>360118.63855421689</v>
      </c>
      <c r="AC59" s="127">
        <v>381503.91616766469</v>
      </c>
      <c r="AD59" s="128">
        <v>0.94394480185611163</v>
      </c>
      <c r="AE59" s="128"/>
      <c r="AF59" s="128"/>
      <c r="AG59" s="128"/>
      <c r="AH59" s="127">
        <v>476.37048192771084</v>
      </c>
      <c r="AI59" s="127">
        <v>450.32035928143711</v>
      </c>
      <c r="AJ59" s="128">
        <v>1.0578479789095949</v>
      </c>
      <c r="AK59" s="128"/>
      <c r="AL59" s="127">
        <v>118.30722891566265</v>
      </c>
      <c r="AM59" s="127">
        <v>119.61077844311377</v>
      </c>
      <c r="AN59" s="128">
        <v>0.98910173861905692</v>
      </c>
      <c r="AO59" s="128"/>
      <c r="AP59" s="127">
        <v>117.81626506024097</v>
      </c>
      <c r="AQ59" s="127">
        <v>120.14670658682634</v>
      </c>
      <c r="AR59" s="128">
        <v>0.98060336739316911</v>
      </c>
      <c r="AS59" s="128"/>
      <c r="AT59" s="127">
        <v>46.849397590361448</v>
      </c>
      <c r="AU59" s="127">
        <v>49.49700598802395</v>
      </c>
      <c r="AV59" s="128">
        <v>0.94650972629934216</v>
      </c>
      <c r="AW59" s="128"/>
      <c r="AX59" s="127">
        <v>64</v>
      </c>
      <c r="AY59" s="127">
        <v>55.526946107784433</v>
      </c>
      <c r="AZ59" s="128">
        <v>1.1525935511700636</v>
      </c>
      <c r="BA59" s="128"/>
      <c r="BB59" s="127">
        <v>75.578313253012041</v>
      </c>
      <c r="BC59" s="127">
        <v>50.32335329341317</v>
      </c>
      <c r="BD59" s="128">
        <v>1.5018536783975502</v>
      </c>
      <c r="BE59" s="128"/>
      <c r="BF59" s="127">
        <v>53.819277108433738</v>
      </c>
      <c r="BG59" s="127">
        <v>55.215568862275447</v>
      </c>
      <c r="BH59" s="128">
        <v>0.9747119918781515</v>
      </c>
      <c r="BI59" s="128"/>
      <c r="BJ59" s="129"/>
      <c r="BK59" s="127">
        <v>142.03012048192772</v>
      </c>
      <c r="BL59" s="127">
        <v>118.53892215568862</v>
      </c>
      <c r="BM59" s="128">
        <v>1.1981728692908633</v>
      </c>
      <c r="BN59" s="130"/>
      <c r="BS59" s="85"/>
    </row>
    <row r="60" spans="1:71" ht="13.5" customHeight="1">
      <c r="E60"/>
      <c r="F60"/>
      <c r="P60" s="131">
        <v>166</v>
      </c>
      <c r="R60" s="131">
        <v>167</v>
      </c>
      <c r="S60" s="131"/>
      <c r="T60" s="131"/>
      <c r="U60" s="131"/>
    </row>
    <row r="61" spans="1:71" ht="12.75" customHeight="1">
      <c r="E61"/>
      <c r="F61"/>
    </row>
    <row r="62" spans="1:71" ht="12.75" customHeight="1">
      <c r="E62"/>
      <c r="F62"/>
    </row>
    <row r="64" spans="1:71" ht="13.5" customHeight="1">
      <c r="G64" s="132" t="s">
        <v>261</v>
      </c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</row>
    <row r="65" spans="7:71" ht="23.25" customHeight="1">
      <c r="G65" s="133"/>
      <c r="H65" s="133"/>
      <c r="I65" s="133"/>
      <c r="J65" s="134" t="s">
        <v>262</v>
      </c>
      <c r="K65" s="135" t="s">
        <v>263</v>
      </c>
      <c r="L65" s="136" t="s">
        <v>264</v>
      </c>
      <c r="M65" s="137"/>
      <c r="N65" s="137"/>
      <c r="O65" s="137"/>
      <c r="P65" s="134" t="s">
        <v>265</v>
      </c>
      <c r="Q65" s="135" t="s">
        <v>263</v>
      </c>
      <c r="R65" s="136" t="s">
        <v>264</v>
      </c>
      <c r="S65" s="137"/>
      <c r="T65" s="137"/>
      <c r="U65" s="137"/>
      <c r="V65" s="134" t="s">
        <v>266</v>
      </c>
      <c r="W65" s="135" t="s">
        <v>263</v>
      </c>
      <c r="X65" s="136" t="s">
        <v>264</v>
      </c>
      <c r="Y65" s="137"/>
      <c r="Z65" s="137"/>
      <c r="AA65" s="137"/>
      <c r="AB65" s="134" t="s">
        <v>267</v>
      </c>
      <c r="AC65" s="135" t="s">
        <v>263</v>
      </c>
      <c r="AD65" s="136" t="s">
        <v>264</v>
      </c>
    </row>
    <row r="66" spans="7:71" s="73" customFormat="1" ht="13.5" customHeight="1">
      <c r="G66" s="138" t="s">
        <v>75</v>
      </c>
      <c r="H66" s="138"/>
      <c r="I66" s="138"/>
      <c r="J66" s="139">
        <v>31881973.163272846</v>
      </c>
      <c r="K66" s="104">
        <v>34991325</v>
      </c>
      <c r="L66" s="140">
        <v>1.0975269573436892</v>
      </c>
      <c r="M66" s="65"/>
      <c r="N66" s="65"/>
      <c r="O66" s="65"/>
      <c r="P66" s="139">
        <v>20885851.071797173</v>
      </c>
      <c r="Q66" s="104">
        <v>23152794</v>
      </c>
      <c r="R66" s="140">
        <v>1.1085396482245318</v>
      </c>
      <c r="S66" s="65"/>
      <c r="T66" s="65"/>
      <c r="U66" s="65"/>
      <c r="V66" s="139">
        <v>74420514.393306985</v>
      </c>
      <c r="W66" s="104">
        <v>68606340</v>
      </c>
      <c r="X66" s="140">
        <v>0.92187403647091848</v>
      </c>
      <c r="Y66" s="65"/>
      <c r="Z66" s="65"/>
      <c r="AA66" s="65"/>
      <c r="AB66" s="104">
        <v>13566676.449999999</v>
      </c>
      <c r="AC66" s="104">
        <v>18170590</v>
      </c>
      <c r="AD66" s="141">
        <v>1.3393545624064767</v>
      </c>
      <c r="AE66" s="65"/>
      <c r="AF66" s="65"/>
      <c r="AG66" s="65"/>
      <c r="BS66" s="85"/>
    </row>
    <row r="67" spans="7:71" s="73" customFormat="1" ht="13.5" customHeight="1">
      <c r="G67" s="138" t="s">
        <v>76</v>
      </c>
      <c r="H67" s="138"/>
      <c r="I67" s="138"/>
      <c r="J67" s="139">
        <v>27873360.672143418</v>
      </c>
      <c r="K67" s="104">
        <v>24443111</v>
      </c>
      <c r="L67" s="140">
        <v>0.87693447831815974</v>
      </c>
      <c r="M67" s="65"/>
      <c r="N67" s="65"/>
      <c r="O67" s="65"/>
      <c r="P67" s="139">
        <v>17254970.797922511</v>
      </c>
      <c r="Q67" s="104">
        <v>14961872</v>
      </c>
      <c r="R67" s="140">
        <v>0.86710503165855268</v>
      </c>
      <c r="S67" s="65"/>
      <c r="T67" s="65"/>
      <c r="U67" s="65"/>
      <c r="V67" s="139">
        <v>71466725.686254427</v>
      </c>
      <c r="W67" s="104">
        <v>67794455</v>
      </c>
      <c r="X67" s="140">
        <v>0.94861565783248503</v>
      </c>
      <c r="Y67" s="65"/>
      <c r="Z67" s="65"/>
      <c r="AA67" s="65"/>
      <c r="AB67" s="104">
        <v>13562711.1</v>
      </c>
      <c r="AC67" s="104">
        <v>19199038</v>
      </c>
      <c r="AD67" s="141">
        <v>1.4155752384934308</v>
      </c>
      <c r="AE67" s="65"/>
      <c r="AF67" s="65"/>
      <c r="AG67" s="65"/>
      <c r="BS67" s="85"/>
    </row>
    <row r="68" spans="7:71" s="73" customFormat="1" ht="13.5" customHeight="1">
      <c r="G68" s="138" t="s">
        <v>78</v>
      </c>
      <c r="H68" s="138"/>
      <c r="I68" s="138"/>
      <c r="J68" s="139">
        <v>26182070.133605056</v>
      </c>
      <c r="K68" s="104">
        <v>20989408</v>
      </c>
      <c r="L68" s="140">
        <v>0.80167106317005088</v>
      </c>
      <c r="M68" s="65"/>
      <c r="N68" s="65"/>
      <c r="O68" s="65"/>
      <c r="P68" s="139">
        <v>17237894.454185575</v>
      </c>
      <c r="Q68" s="104">
        <v>14039862</v>
      </c>
      <c r="R68" s="140">
        <v>0.81447661936408633</v>
      </c>
      <c r="S68" s="65"/>
      <c r="T68" s="65"/>
      <c r="U68" s="65"/>
      <c r="V68" s="139">
        <v>57938847.647538096</v>
      </c>
      <c r="W68" s="104">
        <v>42936072</v>
      </c>
      <c r="X68" s="140">
        <v>0.74105843908382285</v>
      </c>
      <c r="Y68" s="65"/>
      <c r="Z68" s="65"/>
      <c r="AA68" s="65"/>
      <c r="AB68" s="104">
        <v>10530410.439999999</v>
      </c>
      <c r="AC68" s="104">
        <v>11692356</v>
      </c>
      <c r="AD68" s="141">
        <v>1.1103419061033295</v>
      </c>
      <c r="AE68" s="65"/>
      <c r="AF68" s="65"/>
      <c r="AG68" s="65"/>
      <c r="BS68" s="85"/>
    </row>
    <row r="69" spans="7:71" s="73" customFormat="1" ht="13.5" customHeight="1">
      <c r="G69" s="138" t="s">
        <v>77</v>
      </c>
      <c r="H69" s="138"/>
      <c r="I69" s="138"/>
      <c r="J69" s="139">
        <v>24744496.030978672</v>
      </c>
      <c r="K69" s="104">
        <v>21689605</v>
      </c>
      <c r="L69" s="140">
        <v>0.87654260457945365</v>
      </c>
      <c r="M69" s="65"/>
      <c r="N69" s="65"/>
      <c r="O69" s="65"/>
      <c r="P69" s="139">
        <v>15976283.676094742</v>
      </c>
      <c r="Q69" s="104">
        <v>14069795</v>
      </c>
      <c r="R69" s="140">
        <v>0.8806675748411118</v>
      </c>
      <c r="S69" s="65"/>
      <c r="T69" s="65"/>
      <c r="U69" s="65"/>
      <c r="V69" s="139">
        <v>58092912.272900492</v>
      </c>
      <c r="W69" s="104">
        <v>45105354</v>
      </c>
      <c r="X69" s="140">
        <v>0.77643471871595249</v>
      </c>
      <c r="Y69" s="65"/>
      <c r="Z69" s="65"/>
      <c r="AA69" s="65"/>
      <c r="AB69" s="104">
        <v>13696553.199999999</v>
      </c>
      <c r="AC69" s="104">
        <v>10717710</v>
      </c>
      <c r="AD69" s="141">
        <v>0.78251147157227852</v>
      </c>
      <c r="AE69" s="65"/>
      <c r="AF69" s="65"/>
      <c r="AG69" s="65"/>
      <c r="BS69" s="85"/>
    </row>
    <row r="70" spans="7:71" s="73" customFormat="1" ht="13.5" customHeight="1">
      <c r="G70" s="138" t="s">
        <v>259</v>
      </c>
      <c r="H70" s="138"/>
      <c r="I70" s="138"/>
      <c r="J70" s="139">
        <v>110681900</v>
      </c>
      <c r="K70" s="104">
        <v>102113449</v>
      </c>
      <c r="L70" s="142">
        <v>0.92258489418775791</v>
      </c>
      <c r="M70" s="65"/>
      <c r="N70" s="65"/>
      <c r="O70" s="65"/>
      <c r="P70" s="139">
        <v>71355000</v>
      </c>
      <c r="Q70" s="104">
        <v>66224323</v>
      </c>
      <c r="R70" s="142">
        <v>0.92809646135519586</v>
      </c>
      <c r="S70" s="65"/>
      <c r="T70" s="65"/>
      <c r="U70" s="65"/>
      <c r="V70" s="139">
        <v>261919000</v>
      </c>
      <c r="W70" s="104">
        <v>224442221</v>
      </c>
      <c r="X70" s="142">
        <v>0.85691462245961536</v>
      </c>
      <c r="Y70" s="65"/>
      <c r="Z70" s="65"/>
      <c r="AA70" s="65"/>
      <c r="AB70" s="104">
        <v>51356351.189999998</v>
      </c>
      <c r="AC70" s="104">
        <v>59779694</v>
      </c>
      <c r="AD70" s="142">
        <v>1.1640175482646085</v>
      </c>
      <c r="AE70" s="65"/>
      <c r="AF70" s="65"/>
      <c r="AG70" s="65"/>
      <c r="BS70" s="85"/>
    </row>
  </sheetData>
  <mergeCells count="19">
    <mergeCell ref="BK4:BN4"/>
    <mergeCell ref="G64:AD64"/>
    <mergeCell ref="BQ4:BS5"/>
    <mergeCell ref="AP4:AS4"/>
    <mergeCell ref="AT4:AW4"/>
    <mergeCell ref="AX4:BA4"/>
    <mergeCell ref="BB4:BE4"/>
    <mergeCell ref="BF4:BI4"/>
    <mergeCell ref="BJ4:BJ5"/>
    <mergeCell ref="E2:BN2"/>
    <mergeCell ref="E4:E5"/>
    <mergeCell ref="F4:F5"/>
    <mergeCell ref="G4:G5"/>
    <mergeCell ref="J4:O4"/>
    <mergeCell ref="P4:U4"/>
    <mergeCell ref="V4:AA4"/>
    <mergeCell ref="AB4:AG4"/>
    <mergeCell ref="AH4:AK4"/>
    <mergeCell ref="AL4:AO4"/>
  </mergeCells>
  <conditionalFormatting sqref="G53:K53 BN40:BN49 P54:P58 U54:V58 AA54:AB58 G54:H57 J54:K58 Q58:T58 W58:Z58 AC58:BN58 P53:AD53 AC54:AD56 AF6:BN39 AF53:BN53 AF54:AF56 I54:I56 AG54:BM57 BN54:BN56 Q54:T56 W54:Z56 E6:N39 P6:T39 V6:AD39">
    <cfRule type="expression" dxfId="28" priority="28" stopIfTrue="1">
      <formula>IF($A6=1,1,0)</formula>
    </cfRule>
  </conditionalFormatting>
  <conditionalFormatting sqref="U6:U39">
    <cfRule type="expression" dxfId="27" priority="29" stopIfTrue="1">
      <formula>IF($A6=1,1,0)</formula>
    </cfRule>
  </conditionalFormatting>
  <conditionalFormatting sqref="L53:L58 N53:N58">
    <cfRule type="expression" dxfId="26" priority="27" stopIfTrue="1">
      <formula>IF($A53=1,1,0)</formula>
    </cfRule>
  </conditionalFormatting>
  <conditionalFormatting sqref="O53:O58">
    <cfRule type="expression" dxfId="25" priority="25" stopIfTrue="1">
      <formula>IF($A53=1,1,0)</formula>
    </cfRule>
  </conditionalFormatting>
  <conditionalFormatting sqref="O6:O39">
    <cfRule type="expression" dxfId="24" priority="26" stopIfTrue="1">
      <formula>IF($A6=1,1,0)</formula>
    </cfRule>
  </conditionalFormatting>
  <conditionalFormatting sqref="M53:M58">
    <cfRule type="expression" dxfId="23" priority="24" stopIfTrue="1">
      <formula>IF($A53=1,1,0)</formula>
    </cfRule>
  </conditionalFormatting>
  <conditionalFormatting sqref="AE6:AE10">
    <cfRule type="expression" dxfId="22" priority="23" stopIfTrue="1">
      <formula>IF($A6=1,1,0)</formula>
    </cfRule>
  </conditionalFormatting>
  <conditionalFormatting sqref="AE11">
    <cfRule type="expression" dxfId="21" priority="22" stopIfTrue="1">
      <formula>IF($A11=1,1,0)</formula>
    </cfRule>
  </conditionalFormatting>
  <conditionalFormatting sqref="AE12">
    <cfRule type="expression" dxfId="20" priority="21" stopIfTrue="1">
      <formula>IF($A12=1,1,0)</formula>
    </cfRule>
  </conditionalFormatting>
  <conditionalFormatting sqref="AE16:AE17">
    <cfRule type="expression" dxfId="19" priority="20" stopIfTrue="1">
      <formula>IF($A16=1,1,0)</formula>
    </cfRule>
  </conditionalFormatting>
  <conditionalFormatting sqref="AE53">
    <cfRule type="expression" dxfId="18" priority="19" stopIfTrue="1">
      <formula>IF($A53=1,1,0)</formula>
    </cfRule>
  </conditionalFormatting>
  <conditionalFormatting sqref="AE54:AE56">
    <cfRule type="expression" dxfId="17" priority="18" stopIfTrue="1">
      <formula>IF($A54=1,1,0)</formula>
    </cfRule>
  </conditionalFormatting>
  <conditionalFormatting sqref="AE13:AE14">
    <cfRule type="expression" dxfId="16" priority="17" stopIfTrue="1">
      <formula>IF($A13=1,1,0)</formula>
    </cfRule>
  </conditionalFormatting>
  <conditionalFormatting sqref="AE15">
    <cfRule type="expression" dxfId="15" priority="16" stopIfTrue="1">
      <formula>IF($A15=1,1,0)</formula>
    </cfRule>
  </conditionalFormatting>
  <conditionalFormatting sqref="AE18">
    <cfRule type="expression" dxfId="14" priority="15" stopIfTrue="1">
      <formula>IF($A18=1,1,0)</formula>
    </cfRule>
  </conditionalFormatting>
  <conditionalFormatting sqref="AE19:AE20">
    <cfRule type="expression" dxfId="13" priority="14" stopIfTrue="1">
      <formula>IF($A19=1,1,0)</formula>
    </cfRule>
  </conditionalFormatting>
  <conditionalFormatting sqref="AE21:AE22">
    <cfRule type="expression" dxfId="12" priority="13" stopIfTrue="1">
      <formula>IF($A21=1,1,0)</formula>
    </cfRule>
  </conditionalFormatting>
  <conditionalFormatting sqref="AE23:AE24">
    <cfRule type="expression" dxfId="11" priority="12" stopIfTrue="1">
      <formula>IF($A23=1,1,0)</formula>
    </cfRule>
  </conditionalFormatting>
  <conditionalFormatting sqref="AE25:AE26">
    <cfRule type="expression" dxfId="10" priority="11" stopIfTrue="1">
      <formula>IF($A25=1,1,0)</formula>
    </cfRule>
  </conditionalFormatting>
  <conditionalFormatting sqref="AE27">
    <cfRule type="expression" dxfId="9" priority="10" stopIfTrue="1">
      <formula>IF($A27=1,1,0)</formula>
    </cfRule>
  </conditionalFormatting>
  <conditionalFormatting sqref="AE28:AE29">
    <cfRule type="expression" dxfId="8" priority="9" stopIfTrue="1">
      <formula>IF($A28=1,1,0)</formula>
    </cfRule>
  </conditionalFormatting>
  <conditionalFormatting sqref="AE30">
    <cfRule type="expression" dxfId="7" priority="8" stopIfTrue="1">
      <formula>IF($A30=1,1,0)</formula>
    </cfRule>
  </conditionalFormatting>
  <conditionalFormatting sqref="AE31">
    <cfRule type="expression" dxfId="6" priority="7" stopIfTrue="1">
      <formula>IF($A31=1,1,0)</formula>
    </cfRule>
  </conditionalFormatting>
  <conditionalFormatting sqref="AE32">
    <cfRule type="expression" dxfId="5" priority="6" stopIfTrue="1">
      <formula>IF($A32=1,1,0)</formula>
    </cfRule>
  </conditionalFormatting>
  <conditionalFormatting sqref="AE33:AE34">
    <cfRule type="expression" dxfId="4" priority="5" stopIfTrue="1">
      <formula>IF($A33=1,1,0)</formula>
    </cfRule>
  </conditionalFormatting>
  <conditionalFormatting sqref="AE35">
    <cfRule type="expression" dxfId="3" priority="4" stopIfTrue="1">
      <formula>IF($A35=1,1,0)</formula>
    </cfRule>
  </conditionalFormatting>
  <conditionalFormatting sqref="AE36">
    <cfRule type="expression" dxfId="2" priority="3" stopIfTrue="1">
      <formula>IF($A36=1,1,0)</formula>
    </cfRule>
  </conditionalFormatting>
  <conditionalFormatting sqref="AE37">
    <cfRule type="expression" dxfId="1" priority="2" stopIfTrue="1">
      <formula>IF($A37=1,1,0)</formula>
    </cfRule>
  </conditionalFormatting>
  <conditionalFormatting sqref="AE38:AE39">
    <cfRule type="expression" dxfId="0" priority="1" stopIfTrue="1">
      <formula>IF($A38=1,1,0)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2]!triPP">
                <anchor moveWithCells="1" sizeWithCells="1">
                  <from>
                    <xdr:col>9</xdr:col>
                    <xdr:colOff>19050</xdr:colOff>
                    <xdr:row>4</xdr:row>
                    <xdr:rowOff>28575</xdr:rowOff>
                  </from>
                  <to>
                    <xdr:col>9</xdr:col>
                    <xdr:colOff>600075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Button 2">
              <controlPr defaultSize="0" print="0" autoFill="0" autoPict="0" macro="[2]!triPU">
                <anchor moveWithCells="1" sizeWithCells="1">
                  <from>
                    <xdr:col>15</xdr:col>
                    <xdr:colOff>19050</xdr:colOff>
                    <xdr:row>4</xdr:row>
                    <xdr:rowOff>19050</xdr:rowOff>
                  </from>
                  <to>
                    <xdr:col>15</xdr:col>
                    <xdr:colOff>523875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Button 3">
              <controlPr defaultSize="0" print="0" autoFill="0" autoPict="0" macro="[2]!triFGS">
                <anchor moveWithCells="1" sizeWithCells="1">
                  <from>
                    <xdr:col>21</xdr:col>
                    <xdr:colOff>19050</xdr:colOff>
                    <xdr:row>4</xdr:row>
                    <xdr:rowOff>19050</xdr:rowOff>
                  </from>
                  <to>
                    <xdr:col>21</xdr:col>
                    <xdr:colOff>561975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Button 4">
              <controlPr defaultSize="0" print="0" autoFill="0" autoPict="0" macro="[2]!tricts">
                <anchor moveWithCells="1" sizeWithCells="1">
                  <from>
                    <xdr:col>27</xdr:col>
                    <xdr:colOff>28575</xdr:colOff>
                    <xdr:row>4</xdr:row>
                    <xdr:rowOff>28575</xdr:rowOff>
                  </from>
                  <to>
                    <xdr:col>27</xdr:col>
                    <xdr:colOff>523875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Button 5">
              <controlPr defaultSize="0" print="0" autoFill="0" autoPict="0" macro="[2]!triPPE">
                <anchor moveWithCells="1" sizeWithCells="1">
                  <from>
                    <xdr:col>33</xdr:col>
                    <xdr:colOff>47625</xdr:colOff>
                    <xdr:row>4</xdr:row>
                    <xdr:rowOff>19050</xdr:rowOff>
                  </from>
                  <to>
                    <xdr:col>33</xdr:col>
                    <xdr:colOff>457200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Button 6">
              <controlPr defaultSize="0" print="0" autoFill="0" autoPict="0" macro="[2]!triPPP">
                <anchor moveWithCells="1" sizeWithCells="1">
                  <from>
                    <xdr:col>37</xdr:col>
                    <xdr:colOff>47625</xdr:colOff>
                    <xdr:row>4</xdr:row>
                    <xdr:rowOff>19050</xdr:rowOff>
                  </from>
                  <to>
                    <xdr:col>37</xdr:col>
                    <xdr:colOff>457200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Button 7">
              <controlPr defaultSize="0" print="0" autoFill="0" autoPict="0" macro="[2]!trisanté">
                <anchor moveWithCells="1" sizeWithCells="1">
                  <from>
                    <xdr:col>41</xdr:col>
                    <xdr:colOff>47625</xdr:colOff>
                    <xdr:row>4</xdr:row>
                    <xdr:rowOff>19050</xdr:rowOff>
                  </from>
                  <to>
                    <xdr:col>41</xdr:col>
                    <xdr:colOff>457200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Button 8">
              <controlPr defaultSize="0" print="0" autoFill="0" autoPict="0" macro="[2]!triGAV">
                <anchor moveWithCells="1" sizeWithCells="1">
                  <from>
                    <xdr:col>45</xdr:col>
                    <xdr:colOff>47625</xdr:colOff>
                    <xdr:row>4</xdr:row>
                    <xdr:rowOff>28575</xdr:rowOff>
                  </from>
                  <to>
                    <xdr:col>45</xdr:col>
                    <xdr:colOff>457200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Button 9">
              <controlPr defaultSize="0" print="0" autoFill="0" autoPict="0" macro="[2]!triIRD">
                <anchor moveWithCells="1" sizeWithCells="1">
                  <from>
                    <xdr:col>49</xdr:col>
                    <xdr:colOff>47625</xdr:colOff>
                    <xdr:row>4</xdr:row>
                    <xdr:rowOff>28575</xdr:rowOff>
                  </from>
                  <to>
                    <xdr:col>49</xdr:col>
                    <xdr:colOff>457200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Button 10">
              <controlPr defaultSize="0" print="0" autoFill="0" autoPict="0" macro="[2]!triNC">
                <anchor moveWithCells="1" sizeWithCells="1">
                  <from>
                    <xdr:col>57</xdr:col>
                    <xdr:colOff>47625</xdr:colOff>
                    <xdr:row>4</xdr:row>
                    <xdr:rowOff>38100</xdr:rowOff>
                  </from>
                  <to>
                    <xdr:col>57</xdr:col>
                    <xdr:colOff>457200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Button 11">
              <controlPr defaultSize="0" print="0" autoFill="0" autoPict="0" macro="[2]!triPU2">
                <anchor moveWithCells="1" sizeWithCells="1">
                  <from>
                    <xdr:col>53</xdr:col>
                    <xdr:colOff>47625</xdr:colOff>
                    <xdr:row>4</xdr:row>
                    <xdr:rowOff>28575</xdr:rowOff>
                  </from>
                  <to>
                    <xdr:col>53</xdr:col>
                    <xdr:colOff>457200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Button 12">
              <controlPr defaultSize="0" print="0" autoFill="0" autoPict="0" macro="[2]!triécartPP">
                <anchor moveWithCells="1" sizeWithCells="1">
                  <from>
                    <xdr:col>16</xdr:col>
                    <xdr:colOff>0</xdr:colOff>
                    <xdr:row>4</xdr:row>
                    <xdr:rowOff>47625</xdr:rowOff>
                  </from>
                  <to>
                    <xdr:col>16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Button 13">
              <controlPr defaultSize="0" print="0" autoFill="0" autoPict="0" macro="[2]!triécartPU">
                <anchor moveWithCells="1" sizeWithCells="1">
                  <from>
                    <xdr:col>22</xdr:col>
                    <xdr:colOff>0</xdr:colOff>
                    <xdr:row>4</xdr:row>
                    <xdr:rowOff>47625</xdr:rowOff>
                  </from>
                  <to>
                    <xdr:col>22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Button 14">
              <controlPr defaultSize="0" print="0" autoFill="0" autoPict="0" macro="[2]!triécartPUF">
                <anchor moveWithCells="1" sizeWithCells="1">
                  <from>
                    <xdr:col>28</xdr:col>
                    <xdr:colOff>0</xdr:colOff>
                    <xdr:row>4</xdr:row>
                    <xdr:rowOff>47625</xdr:rowOff>
                  </from>
                  <to>
                    <xdr:col>28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Button 15">
              <controlPr defaultSize="0" print="0" autoFill="0" autoPict="0" macro="[2]!triécartCTS">
                <anchor moveWithCells="1" sizeWithCells="1">
                  <from>
                    <xdr:col>34</xdr:col>
                    <xdr:colOff>0</xdr:colOff>
                    <xdr:row>4</xdr:row>
                    <xdr:rowOff>47625</xdr:rowOff>
                  </from>
                  <to>
                    <xdr:col>34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Button 16">
              <controlPr defaultSize="0" print="0" autoFill="0" autoPict="0" macro="[2]!triécartPPE">
                <anchor moveWithCells="1" sizeWithCells="1">
                  <from>
                    <xdr:col>38</xdr:col>
                    <xdr:colOff>0</xdr:colOff>
                    <xdr:row>4</xdr:row>
                    <xdr:rowOff>47625</xdr:rowOff>
                  </from>
                  <to>
                    <xdr:col>38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Button 17">
              <controlPr defaultSize="0" print="0" autoFill="0" autoPict="0" macro="[2]!triécartPPP">
                <anchor moveWithCells="1" sizeWithCells="1">
                  <from>
                    <xdr:col>42</xdr:col>
                    <xdr:colOff>0</xdr:colOff>
                    <xdr:row>4</xdr:row>
                    <xdr:rowOff>47625</xdr:rowOff>
                  </from>
                  <to>
                    <xdr:col>42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Button 18">
              <controlPr defaultSize="0" print="0" autoFill="0" autoPict="0" macro="[2]!triécartSANTE">
                <anchor moveWithCells="1" sizeWithCells="1">
                  <from>
                    <xdr:col>46</xdr:col>
                    <xdr:colOff>0</xdr:colOff>
                    <xdr:row>4</xdr:row>
                    <xdr:rowOff>47625</xdr:rowOff>
                  </from>
                  <to>
                    <xdr:col>46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Button 19">
              <controlPr defaultSize="0" print="0" autoFill="0" autoPict="0" macro="[2]!triécartGAV">
                <anchor moveWithCells="1" sizeWithCells="1">
                  <from>
                    <xdr:col>50</xdr:col>
                    <xdr:colOff>0</xdr:colOff>
                    <xdr:row>4</xdr:row>
                    <xdr:rowOff>47625</xdr:rowOff>
                  </from>
                  <to>
                    <xdr:col>50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Button 20">
              <controlPr defaultSize="0" print="0" autoFill="0" autoPict="0" macro="[2]!triécartIRD">
                <anchor moveWithCells="1" sizeWithCells="1">
                  <from>
                    <xdr:col>54</xdr:col>
                    <xdr:colOff>0</xdr:colOff>
                    <xdr:row>4</xdr:row>
                    <xdr:rowOff>47625</xdr:rowOff>
                  </from>
                  <to>
                    <xdr:col>54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Button 21">
              <controlPr defaultSize="0" print="0" autoFill="0" autoPict="0" macro="[2]!triécartPU2">
                <anchor moveWithCells="1" sizeWithCells="1">
                  <from>
                    <xdr:col>57</xdr:col>
                    <xdr:colOff>0</xdr:colOff>
                    <xdr:row>4</xdr:row>
                    <xdr:rowOff>47625</xdr:rowOff>
                  </from>
                  <to>
                    <xdr:col>57</xdr:col>
                    <xdr:colOff>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Button 22">
              <controlPr defaultSize="0" print="0" autoFill="0" autoPict="0" macro="[2]!triécartNC">
                <anchor moveWithCells="1" sizeWithCells="1">
                  <from>
                    <xdr:col>65</xdr:col>
                    <xdr:colOff>0</xdr:colOff>
                    <xdr:row>4</xdr:row>
                    <xdr:rowOff>38100</xdr:rowOff>
                  </from>
                  <to>
                    <xdr:col>65</xdr:col>
                    <xdr:colOff>0</xdr:colOff>
                    <xdr:row>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8F08-BE94-49C5-84E1-A56AE2CDB1DC}">
  <dimension ref="C1:R390"/>
  <sheetViews>
    <sheetView workbookViewId="0">
      <selection activeCell="N1" sqref="N1:N1048576"/>
    </sheetView>
  </sheetViews>
  <sheetFormatPr baseColWidth="10" defaultRowHeight="15"/>
  <cols>
    <col min="12" max="12" width="19.5703125" bestFit="1" customWidth="1"/>
  </cols>
  <sheetData>
    <row r="1" spans="3:18">
      <c r="C1" t="s">
        <v>142</v>
      </c>
      <c r="D1" t="s">
        <v>143</v>
      </c>
      <c r="G1" t="s">
        <v>142</v>
      </c>
      <c r="H1" t="s">
        <v>144</v>
      </c>
      <c r="K1" t="s">
        <v>139</v>
      </c>
      <c r="L1" t="s">
        <v>145</v>
      </c>
      <c r="M1" t="s">
        <v>146</v>
      </c>
      <c r="Q1" t="s">
        <v>30</v>
      </c>
      <c r="R1">
        <v>9</v>
      </c>
    </row>
    <row r="2" spans="3:18">
      <c r="C2" t="s">
        <v>35</v>
      </c>
      <c r="D2">
        <v>1</v>
      </c>
      <c r="G2" s="46" t="s">
        <v>39</v>
      </c>
      <c r="H2">
        <v>1</v>
      </c>
      <c r="K2" t="s">
        <v>30</v>
      </c>
      <c r="L2">
        <v>11</v>
      </c>
      <c r="M2">
        <f>VLOOKUP($K2,$Q:$R,2,0)</f>
        <v>9</v>
      </c>
      <c r="N2">
        <v>-2</v>
      </c>
      <c r="Q2" t="s">
        <v>37</v>
      </c>
      <c r="R2">
        <v>8</v>
      </c>
    </row>
    <row r="3" spans="3:18">
      <c r="C3" t="s">
        <v>39</v>
      </c>
      <c r="D3">
        <v>1</v>
      </c>
      <c r="G3" s="46" t="s">
        <v>30</v>
      </c>
      <c r="H3">
        <v>1</v>
      </c>
      <c r="K3" t="s">
        <v>37</v>
      </c>
      <c r="L3">
        <v>10</v>
      </c>
      <c r="M3">
        <f t="shared" ref="M3:M35" si="0">VLOOKUP($K3,$Q:$R,2,0)</f>
        <v>8</v>
      </c>
      <c r="N3">
        <v>-2</v>
      </c>
      <c r="Q3" t="s">
        <v>27</v>
      </c>
      <c r="R3">
        <v>10</v>
      </c>
    </row>
    <row r="4" spans="3:18">
      <c r="C4" t="s">
        <v>28</v>
      </c>
      <c r="D4">
        <v>1</v>
      </c>
      <c r="G4" s="46" t="s">
        <v>16</v>
      </c>
      <c r="H4">
        <v>1</v>
      </c>
      <c r="K4" t="s">
        <v>27</v>
      </c>
      <c r="L4">
        <v>8</v>
      </c>
      <c r="M4">
        <f t="shared" si="0"/>
        <v>10</v>
      </c>
      <c r="N4">
        <v>2</v>
      </c>
      <c r="Q4" t="s">
        <v>8</v>
      </c>
      <c r="R4">
        <v>15</v>
      </c>
    </row>
    <row r="5" spans="3:18">
      <c r="C5" t="s">
        <v>38</v>
      </c>
      <c r="D5">
        <v>1</v>
      </c>
      <c r="G5" s="46" t="s">
        <v>16</v>
      </c>
      <c r="H5">
        <v>1</v>
      </c>
      <c r="K5" t="s">
        <v>8</v>
      </c>
      <c r="L5">
        <v>15</v>
      </c>
      <c r="M5">
        <f t="shared" si="0"/>
        <v>15</v>
      </c>
      <c r="N5">
        <v>0</v>
      </c>
      <c r="Q5" t="s">
        <v>20</v>
      </c>
      <c r="R5">
        <v>10</v>
      </c>
    </row>
    <row r="6" spans="3:18">
      <c r="C6" t="s">
        <v>7</v>
      </c>
      <c r="D6">
        <v>1</v>
      </c>
      <c r="G6" s="46" t="s">
        <v>26</v>
      </c>
      <c r="H6">
        <v>1</v>
      </c>
      <c r="K6" t="s">
        <v>20</v>
      </c>
      <c r="L6">
        <v>10</v>
      </c>
      <c r="M6">
        <f t="shared" si="0"/>
        <v>10</v>
      </c>
      <c r="N6">
        <v>0</v>
      </c>
      <c r="Q6" t="s">
        <v>24</v>
      </c>
      <c r="R6">
        <v>11</v>
      </c>
    </row>
    <row r="7" spans="3:18">
      <c r="C7" t="s">
        <v>20</v>
      </c>
      <c r="D7">
        <v>1</v>
      </c>
      <c r="G7" s="46" t="s">
        <v>26</v>
      </c>
      <c r="H7">
        <v>1</v>
      </c>
      <c r="K7" t="s">
        <v>24</v>
      </c>
      <c r="L7">
        <v>15</v>
      </c>
      <c r="M7">
        <f t="shared" si="0"/>
        <v>11</v>
      </c>
      <c r="N7">
        <v>-4</v>
      </c>
      <c r="Q7" t="s">
        <v>18</v>
      </c>
      <c r="R7">
        <v>12</v>
      </c>
    </row>
    <row r="8" spans="3:18">
      <c r="C8" t="s">
        <v>14</v>
      </c>
      <c r="D8">
        <v>1</v>
      </c>
      <c r="G8" s="46" t="s">
        <v>11</v>
      </c>
      <c r="H8">
        <v>1</v>
      </c>
      <c r="K8" t="s">
        <v>18</v>
      </c>
      <c r="L8">
        <v>13</v>
      </c>
      <c r="M8">
        <f t="shared" si="0"/>
        <v>12</v>
      </c>
      <c r="N8">
        <v>-1</v>
      </c>
      <c r="Q8" t="s">
        <v>33</v>
      </c>
      <c r="R8">
        <v>7</v>
      </c>
    </row>
    <row r="9" spans="3:18">
      <c r="C9" t="s">
        <v>14</v>
      </c>
      <c r="D9">
        <v>1</v>
      </c>
      <c r="G9" s="46" t="s">
        <v>12</v>
      </c>
      <c r="H9">
        <v>1</v>
      </c>
      <c r="K9" t="s">
        <v>33</v>
      </c>
      <c r="L9">
        <v>8</v>
      </c>
      <c r="M9">
        <f t="shared" si="0"/>
        <v>7</v>
      </c>
      <c r="N9">
        <v>-1</v>
      </c>
      <c r="Q9" t="s">
        <v>10</v>
      </c>
      <c r="R9">
        <v>11</v>
      </c>
    </row>
    <row r="10" spans="3:18">
      <c r="C10" t="s">
        <v>26</v>
      </c>
      <c r="D10">
        <v>1</v>
      </c>
      <c r="G10" s="46" t="s">
        <v>16</v>
      </c>
      <c r="H10">
        <v>1</v>
      </c>
      <c r="K10" t="s">
        <v>10</v>
      </c>
      <c r="L10">
        <v>11</v>
      </c>
      <c r="M10">
        <f t="shared" si="0"/>
        <v>11</v>
      </c>
      <c r="N10">
        <v>0</v>
      </c>
      <c r="Q10" t="s">
        <v>29</v>
      </c>
      <c r="R10">
        <v>4</v>
      </c>
    </row>
    <row r="11" spans="3:18">
      <c r="C11" t="s">
        <v>27</v>
      </c>
      <c r="D11">
        <v>1</v>
      </c>
      <c r="G11" s="46" t="s">
        <v>16</v>
      </c>
      <c r="H11">
        <v>1</v>
      </c>
      <c r="K11" t="s">
        <v>29</v>
      </c>
      <c r="L11">
        <v>6</v>
      </c>
      <c r="M11">
        <f t="shared" si="0"/>
        <v>4</v>
      </c>
      <c r="N11">
        <v>-2</v>
      </c>
      <c r="Q11" t="s">
        <v>39</v>
      </c>
      <c r="R11">
        <v>13</v>
      </c>
    </row>
    <row r="12" spans="3:18">
      <c r="C12" t="s">
        <v>27</v>
      </c>
      <c r="D12">
        <v>1</v>
      </c>
      <c r="G12" s="46" t="s">
        <v>24</v>
      </c>
      <c r="H12">
        <v>1</v>
      </c>
      <c r="K12" t="s">
        <v>39</v>
      </c>
      <c r="L12">
        <v>15</v>
      </c>
      <c r="M12">
        <f t="shared" si="0"/>
        <v>13</v>
      </c>
      <c r="N12">
        <v>-2</v>
      </c>
      <c r="Q12" t="s">
        <v>34</v>
      </c>
      <c r="R12">
        <v>12</v>
      </c>
    </row>
    <row r="13" spans="3:18">
      <c r="C13" t="s">
        <v>14</v>
      </c>
      <c r="D13">
        <v>1</v>
      </c>
      <c r="G13" s="46" t="s">
        <v>31</v>
      </c>
      <c r="H13">
        <v>1</v>
      </c>
      <c r="K13" t="s">
        <v>34</v>
      </c>
      <c r="L13">
        <v>10</v>
      </c>
      <c r="M13">
        <f t="shared" si="0"/>
        <v>12</v>
      </c>
      <c r="N13">
        <v>2</v>
      </c>
      <c r="Q13" t="s">
        <v>7</v>
      </c>
      <c r="R13">
        <v>18</v>
      </c>
    </row>
    <row r="14" spans="3:18">
      <c r="C14" t="s">
        <v>17</v>
      </c>
      <c r="D14">
        <v>1</v>
      </c>
      <c r="G14" s="46" t="s">
        <v>16</v>
      </c>
      <c r="H14">
        <v>1</v>
      </c>
      <c r="K14" t="s">
        <v>7</v>
      </c>
      <c r="L14">
        <v>19</v>
      </c>
      <c r="M14">
        <f t="shared" si="0"/>
        <v>18</v>
      </c>
      <c r="N14">
        <v>-1</v>
      </c>
      <c r="Q14" t="s">
        <v>40</v>
      </c>
      <c r="R14">
        <v>5</v>
      </c>
    </row>
    <row r="15" spans="3:18">
      <c r="C15" t="s">
        <v>28</v>
      </c>
      <c r="D15">
        <v>1</v>
      </c>
      <c r="G15" s="46" t="s">
        <v>7</v>
      </c>
      <c r="H15">
        <v>1</v>
      </c>
      <c r="K15" t="s">
        <v>40</v>
      </c>
      <c r="L15">
        <v>6</v>
      </c>
      <c r="M15">
        <f t="shared" si="0"/>
        <v>5</v>
      </c>
      <c r="N15">
        <v>-1</v>
      </c>
      <c r="Q15" t="s">
        <v>19</v>
      </c>
      <c r="R15">
        <v>12</v>
      </c>
    </row>
    <row r="16" spans="3:18">
      <c r="C16" t="s">
        <v>20</v>
      </c>
      <c r="D16">
        <v>1</v>
      </c>
      <c r="G16" s="46" t="s">
        <v>19</v>
      </c>
      <c r="H16">
        <v>1</v>
      </c>
      <c r="K16" t="s">
        <v>19</v>
      </c>
      <c r="L16">
        <v>14</v>
      </c>
      <c r="M16">
        <f t="shared" si="0"/>
        <v>12</v>
      </c>
      <c r="N16">
        <v>-2</v>
      </c>
      <c r="Q16" t="s">
        <v>36</v>
      </c>
      <c r="R16">
        <v>5</v>
      </c>
    </row>
    <row r="17" spans="3:18">
      <c r="C17" t="s">
        <v>40</v>
      </c>
      <c r="D17">
        <v>1</v>
      </c>
      <c r="G17" s="46" t="s">
        <v>33</v>
      </c>
      <c r="H17">
        <v>1</v>
      </c>
      <c r="K17" t="s">
        <v>36</v>
      </c>
      <c r="L17">
        <v>6</v>
      </c>
      <c r="M17">
        <f t="shared" si="0"/>
        <v>5</v>
      </c>
      <c r="N17">
        <v>-1</v>
      </c>
      <c r="Q17" t="s">
        <v>14</v>
      </c>
      <c r="R17">
        <v>13</v>
      </c>
    </row>
    <row r="18" spans="3:18">
      <c r="C18" t="s">
        <v>19</v>
      </c>
      <c r="D18">
        <v>1</v>
      </c>
      <c r="G18" s="46" t="s">
        <v>24</v>
      </c>
      <c r="H18">
        <v>1</v>
      </c>
      <c r="K18" t="s">
        <v>14</v>
      </c>
      <c r="L18">
        <v>12</v>
      </c>
      <c r="M18">
        <f t="shared" si="0"/>
        <v>13</v>
      </c>
      <c r="N18">
        <v>1</v>
      </c>
      <c r="Q18" t="s">
        <v>35</v>
      </c>
      <c r="R18">
        <v>9</v>
      </c>
    </row>
    <row r="19" spans="3:18">
      <c r="C19" t="s">
        <v>30</v>
      </c>
      <c r="D19">
        <v>1</v>
      </c>
      <c r="G19" s="46" t="s">
        <v>35</v>
      </c>
      <c r="H19">
        <v>1</v>
      </c>
      <c r="K19" t="s">
        <v>35</v>
      </c>
      <c r="L19">
        <v>10</v>
      </c>
      <c r="M19">
        <f t="shared" si="0"/>
        <v>9</v>
      </c>
      <c r="N19">
        <v>-1</v>
      </c>
      <c r="Q19" t="s">
        <v>26</v>
      </c>
      <c r="R19">
        <v>14</v>
      </c>
    </row>
    <row r="20" spans="3:18">
      <c r="C20" t="s">
        <v>19</v>
      </c>
      <c r="D20">
        <v>1</v>
      </c>
      <c r="G20" s="46" t="s">
        <v>31</v>
      </c>
      <c r="H20">
        <v>1</v>
      </c>
      <c r="K20" t="s">
        <v>26</v>
      </c>
      <c r="L20">
        <v>12</v>
      </c>
      <c r="M20">
        <f t="shared" si="0"/>
        <v>14</v>
      </c>
      <c r="N20">
        <v>2</v>
      </c>
      <c r="Q20" t="s">
        <v>17</v>
      </c>
      <c r="R20">
        <v>8</v>
      </c>
    </row>
    <row r="21" spans="3:18">
      <c r="C21" t="s">
        <v>12</v>
      </c>
      <c r="D21">
        <v>1</v>
      </c>
      <c r="G21" s="46" t="s">
        <v>8</v>
      </c>
      <c r="H21">
        <v>1</v>
      </c>
      <c r="K21" t="s">
        <v>17</v>
      </c>
      <c r="L21">
        <v>11</v>
      </c>
      <c r="M21">
        <f t="shared" si="0"/>
        <v>8</v>
      </c>
      <c r="N21">
        <v>-3</v>
      </c>
      <c r="Q21" t="s">
        <v>32</v>
      </c>
      <c r="R21">
        <v>16</v>
      </c>
    </row>
    <row r="22" spans="3:18">
      <c r="C22" t="s">
        <v>24</v>
      </c>
      <c r="D22">
        <v>1</v>
      </c>
      <c r="G22" s="46" t="s">
        <v>11</v>
      </c>
      <c r="H22">
        <v>1</v>
      </c>
      <c r="K22" t="s">
        <v>32</v>
      </c>
      <c r="L22">
        <v>15</v>
      </c>
      <c r="M22">
        <f t="shared" si="0"/>
        <v>16</v>
      </c>
      <c r="N22">
        <v>1</v>
      </c>
      <c r="Q22" t="s">
        <v>28</v>
      </c>
      <c r="R22">
        <v>11</v>
      </c>
    </row>
    <row r="23" spans="3:18">
      <c r="C23" t="s">
        <v>36</v>
      </c>
      <c r="D23">
        <v>1</v>
      </c>
      <c r="G23" s="46" t="s">
        <v>23</v>
      </c>
      <c r="H23">
        <v>1</v>
      </c>
      <c r="K23" t="s">
        <v>28</v>
      </c>
      <c r="L23">
        <v>10</v>
      </c>
      <c r="M23">
        <f t="shared" si="0"/>
        <v>11</v>
      </c>
      <c r="N23">
        <v>1</v>
      </c>
      <c r="Q23" t="s">
        <v>25</v>
      </c>
      <c r="R23">
        <v>11</v>
      </c>
    </row>
    <row r="24" spans="3:18">
      <c r="C24" t="s">
        <v>20</v>
      </c>
      <c r="D24">
        <v>1</v>
      </c>
      <c r="G24" s="46" t="s">
        <v>30</v>
      </c>
      <c r="H24">
        <v>1</v>
      </c>
      <c r="K24" t="s">
        <v>25</v>
      </c>
      <c r="L24">
        <v>9</v>
      </c>
      <c r="M24">
        <f t="shared" si="0"/>
        <v>11</v>
      </c>
      <c r="N24">
        <v>2</v>
      </c>
      <c r="Q24" t="s">
        <v>12</v>
      </c>
      <c r="R24">
        <v>15</v>
      </c>
    </row>
    <row r="25" spans="3:18">
      <c r="C25" t="s">
        <v>10</v>
      </c>
      <c r="D25">
        <v>1</v>
      </c>
      <c r="G25" s="46" t="s">
        <v>26</v>
      </c>
      <c r="H25">
        <v>1</v>
      </c>
      <c r="K25" t="s">
        <v>12</v>
      </c>
      <c r="L25">
        <v>16</v>
      </c>
      <c r="M25">
        <f t="shared" si="0"/>
        <v>15</v>
      </c>
      <c r="N25">
        <v>-1</v>
      </c>
      <c r="Q25" t="s">
        <v>9</v>
      </c>
      <c r="R25">
        <v>8</v>
      </c>
    </row>
    <row r="26" spans="3:18">
      <c r="C26" t="s">
        <v>21</v>
      </c>
      <c r="D26">
        <v>1</v>
      </c>
      <c r="G26" s="46" t="s">
        <v>24</v>
      </c>
      <c r="H26">
        <v>1</v>
      </c>
      <c r="K26" t="s">
        <v>9</v>
      </c>
      <c r="L26">
        <v>9</v>
      </c>
      <c r="M26">
        <f t="shared" si="0"/>
        <v>8</v>
      </c>
      <c r="N26">
        <v>-1</v>
      </c>
      <c r="Q26" t="s">
        <v>23</v>
      </c>
      <c r="R26">
        <v>11</v>
      </c>
    </row>
    <row r="27" spans="3:18">
      <c r="C27" t="s">
        <v>32</v>
      </c>
      <c r="D27">
        <v>1</v>
      </c>
      <c r="G27" s="46" t="s">
        <v>17</v>
      </c>
      <c r="H27">
        <v>1</v>
      </c>
      <c r="K27" t="s">
        <v>23</v>
      </c>
      <c r="L27">
        <v>12</v>
      </c>
      <c r="M27">
        <f t="shared" si="0"/>
        <v>11</v>
      </c>
      <c r="N27">
        <v>-1</v>
      </c>
      <c r="Q27" t="s">
        <v>13</v>
      </c>
      <c r="R27">
        <v>12</v>
      </c>
    </row>
    <row r="28" spans="3:18">
      <c r="C28" t="s">
        <v>24</v>
      </c>
      <c r="D28">
        <v>1</v>
      </c>
      <c r="G28" s="46" t="s">
        <v>13</v>
      </c>
      <c r="H28">
        <v>1</v>
      </c>
      <c r="K28" t="s">
        <v>13</v>
      </c>
      <c r="L28">
        <v>13</v>
      </c>
      <c r="M28">
        <f t="shared" si="0"/>
        <v>12</v>
      </c>
      <c r="N28">
        <v>-1</v>
      </c>
      <c r="Q28" t="s">
        <v>15</v>
      </c>
      <c r="R28">
        <v>11</v>
      </c>
    </row>
    <row r="29" spans="3:18">
      <c r="C29" t="s">
        <v>24</v>
      </c>
      <c r="D29">
        <v>1</v>
      </c>
      <c r="G29" s="46" t="s">
        <v>7</v>
      </c>
      <c r="H29">
        <v>1</v>
      </c>
      <c r="K29" t="s">
        <v>15</v>
      </c>
      <c r="L29">
        <v>10</v>
      </c>
      <c r="M29">
        <f t="shared" si="0"/>
        <v>11</v>
      </c>
      <c r="N29">
        <v>1</v>
      </c>
      <c r="Q29" t="s">
        <v>21</v>
      </c>
      <c r="R29">
        <v>15</v>
      </c>
    </row>
    <row r="30" spans="3:18">
      <c r="C30" t="s">
        <v>7</v>
      </c>
      <c r="D30">
        <v>1</v>
      </c>
      <c r="G30" s="46" t="s">
        <v>14</v>
      </c>
      <c r="H30">
        <v>1</v>
      </c>
      <c r="K30" t="s">
        <v>21</v>
      </c>
      <c r="L30">
        <v>16</v>
      </c>
      <c r="M30">
        <f t="shared" si="0"/>
        <v>15</v>
      </c>
      <c r="N30">
        <v>-1</v>
      </c>
      <c r="Q30" t="s">
        <v>38</v>
      </c>
      <c r="R30">
        <v>9</v>
      </c>
    </row>
    <row r="31" spans="3:18">
      <c r="C31" t="s">
        <v>11</v>
      </c>
      <c r="D31">
        <v>1</v>
      </c>
      <c r="G31" s="46" t="s">
        <v>26</v>
      </c>
      <c r="H31">
        <v>1</v>
      </c>
      <c r="K31" t="s">
        <v>38</v>
      </c>
      <c r="L31">
        <v>9</v>
      </c>
      <c r="M31">
        <f t="shared" si="0"/>
        <v>9</v>
      </c>
      <c r="N31">
        <v>0</v>
      </c>
      <c r="Q31" t="s">
        <v>16</v>
      </c>
      <c r="R31">
        <v>15</v>
      </c>
    </row>
    <row r="32" spans="3:18">
      <c r="C32" t="s">
        <v>24</v>
      </c>
      <c r="D32">
        <v>1</v>
      </c>
      <c r="G32" s="46" t="s">
        <v>18</v>
      </c>
      <c r="H32">
        <v>1</v>
      </c>
      <c r="K32" t="s">
        <v>16</v>
      </c>
      <c r="L32">
        <v>13</v>
      </c>
      <c r="M32">
        <f t="shared" si="0"/>
        <v>15</v>
      </c>
      <c r="N32">
        <v>2</v>
      </c>
      <c r="Q32" t="s">
        <v>11</v>
      </c>
      <c r="R32">
        <v>15</v>
      </c>
    </row>
    <row r="33" spans="3:18">
      <c r="C33" t="s">
        <v>18</v>
      </c>
      <c r="D33">
        <v>1</v>
      </c>
      <c r="G33" s="46" t="s">
        <v>18</v>
      </c>
      <c r="H33">
        <v>1</v>
      </c>
      <c r="K33" t="s">
        <v>11</v>
      </c>
      <c r="L33">
        <v>16</v>
      </c>
      <c r="M33">
        <f t="shared" si="0"/>
        <v>15</v>
      </c>
      <c r="N33">
        <v>-1</v>
      </c>
      <c r="Q33" t="s">
        <v>31</v>
      </c>
      <c r="R33">
        <v>6</v>
      </c>
    </row>
    <row r="34" spans="3:18">
      <c r="C34" t="s">
        <v>13</v>
      </c>
      <c r="D34">
        <v>1</v>
      </c>
      <c r="G34" s="46" t="s">
        <v>18</v>
      </c>
      <c r="H34">
        <v>1</v>
      </c>
      <c r="K34" t="s">
        <v>31</v>
      </c>
      <c r="L34">
        <v>11</v>
      </c>
      <c r="M34">
        <f t="shared" si="0"/>
        <v>6</v>
      </c>
      <c r="N34">
        <v>-5</v>
      </c>
      <c r="Q34" t="s">
        <v>22</v>
      </c>
      <c r="R34">
        <v>7</v>
      </c>
    </row>
    <row r="35" spans="3:18">
      <c r="C35" t="s">
        <v>20</v>
      </c>
      <c r="D35">
        <v>1</v>
      </c>
      <c r="G35" s="46" t="s">
        <v>28</v>
      </c>
      <c r="H35">
        <v>1</v>
      </c>
      <c r="K35" t="s">
        <v>22</v>
      </c>
      <c r="L35">
        <v>8</v>
      </c>
      <c r="M35">
        <f t="shared" si="0"/>
        <v>7</v>
      </c>
      <c r="N35">
        <v>-1</v>
      </c>
    </row>
    <row r="36" spans="3:18">
      <c r="C36" t="s">
        <v>38</v>
      </c>
      <c r="D36">
        <v>1</v>
      </c>
      <c r="G36" s="46" t="s">
        <v>11</v>
      </c>
      <c r="H36">
        <v>1</v>
      </c>
    </row>
    <row r="37" spans="3:18">
      <c r="C37" t="s">
        <v>12</v>
      </c>
      <c r="D37">
        <v>1</v>
      </c>
      <c r="G37" s="46" t="s">
        <v>20</v>
      </c>
      <c r="H37">
        <v>1</v>
      </c>
    </row>
    <row r="38" spans="3:18">
      <c r="C38" t="s">
        <v>11</v>
      </c>
      <c r="D38">
        <v>1</v>
      </c>
      <c r="G38" s="46" t="s">
        <v>9</v>
      </c>
      <c r="H38">
        <v>1</v>
      </c>
    </row>
    <row r="39" spans="3:18">
      <c r="C39" t="s">
        <v>28</v>
      </c>
      <c r="D39">
        <v>1</v>
      </c>
      <c r="G39" s="46" t="s">
        <v>30</v>
      </c>
      <c r="H39">
        <v>1</v>
      </c>
    </row>
    <row r="40" spans="3:18">
      <c r="C40" t="s">
        <v>39</v>
      </c>
      <c r="D40">
        <v>1</v>
      </c>
      <c r="G40" s="46" t="s">
        <v>9</v>
      </c>
      <c r="H40">
        <v>1</v>
      </c>
    </row>
    <row r="41" spans="3:18">
      <c r="C41" t="s">
        <v>29</v>
      </c>
      <c r="D41">
        <v>1</v>
      </c>
      <c r="G41" s="46" t="s">
        <v>13</v>
      </c>
      <c r="H41">
        <v>1</v>
      </c>
    </row>
    <row r="42" spans="3:18">
      <c r="C42" t="s">
        <v>7</v>
      </c>
      <c r="D42">
        <v>1</v>
      </c>
      <c r="G42" s="46" t="s">
        <v>23</v>
      </c>
      <c r="H42">
        <v>1</v>
      </c>
    </row>
    <row r="43" spans="3:18">
      <c r="C43" t="s">
        <v>19</v>
      </c>
      <c r="D43">
        <v>1</v>
      </c>
      <c r="G43" s="46" t="s">
        <v>8</v>
      </c>
      <c r="H43">
        <v>1</v>
      </c>
    </row>
    <row r="44" spans="3:18">
      <c r="C44" t="s">
        <v>22</v>
      </c>
      <c r="D44">
        <v>1</v>
      </c>
      <c r="G44" s="46" t="s">
        <v>39</v>
      </c>
      <c r="H44">
        <v>1</v>
      </c>
    </row>
    <row r="45" spans="3:18">
      <c r="C45" t="s">
        <v>23</v>
      </c>
      <c r="D45">
        <v>1</v>
      </c>
      <c r="G45" s="46" t="s">
        <v>28</v>
      </c>
      <c r="H45">
        <v>1</v>
      </c>
    </row>
    <row r="46" spans="3:18">
      <c r="C46" t="s">
        <v>20</v>
      </c>
      <c r="D46">
        <v>1</v>
      </c>
      <c r="G46" s="46" t="s">
        <v>8</v>
      </c>
      <c r="H46">
        <v>1</v>
      </c>
    </row>
    <row r="47" spans="3:18">
      <c r="C47" t="s">
        <v>11</v>
      </c>
      <c r="D47">
        <v>1</v>
      </c>
      <c r="G47" s="46" t="s">
        <v>39</v>
      </c>
      <c r="H47">
        <v>1</v>
      </c>
    </row>
    <row r="48" spans="3:18">
      <c r="C48" t="s">
        <v>32</v>
      </c>
      <c r="D48">
        <v>1</v>
      </c>
      <c r="G48" s="46" t="s">
        <v>7</v>
      </c>
      <c r="H48">
        <v>1</v>
      </c>
    </row>
    <row r="49" spans="3:8">
      <c r="C49" t="s">
        <v>11</v>
      </c>
      <c r="D49">
        <v>1</v>
      </c>
      <c r="G49" s="46" t="s">
        <v>11</v>
      </c>
      <c r="H49">
        <v>1</v>
      </c>
    </row>
    <row r="50" spans="3:8">
      <c r="C50" t="s">
        <v>39</v>
      </c>
      <c r="D50">
        <v>1</v>
      </c>
      <c r="G50" s="46" t="s">
        <v>21</v>
      </c>
      <c r="H50">
        <v>1</v>
      </c>
    </row>
    <row r="51" spans="3:8">
      <c r="C51" t="s">
        <v>20</v>
      </c>
      <c r="D51">
        <v>1</v>
      </c>
      <c r="G51" s="46" t="s">
        <v>35</v>
      </c>
      <c r="H51">
        <v>1</v>
      </c>
    </row>
    <row r="52" spans="3:8">
      <c r="C52" t="s">
        <v>36</v>
      </c>
      <c r="D52">
        <v>1</v>
      </c>
      <c r="G52" s="46" t="s">
        <v>14</v>
      </c>
      <c r="H52">
        <v>1</v>
      </c>
    </row>
    <row r="53" spans="3:8">
      <c r="C53" t="s">
        <v>21</v>
      </c>
      <c r="D53">
        <v>1</v>
      </c>
      <c r="G53" s="46" t="s">
        <v>9</v>
      </c>
      <c r="H53">
        <v>1</v>
      </c>
    </row>
    <row r="54" spans="3:8">
      <c r="C54" t="s">
        <v>15</v>
      </c>
      <c r="D54">
        <v>1</v>
      </c>
      <c r="G54" s="46" t="s">
        <v>35</v>
      </c>
      <c r="H54">
        <v>1</v>
      </c>
    </row>
    <row r="55" spans="3:8">
      <c r="C55" t="s">
        <v>12</v>
      </c>
      <c r="D55">
        <v>1</v>
      </c>
      <c r="G55" s="46" t="s">
        <v>20</v>
      </c>
      <c r="H55">
        <v>1</v>
      </c>
    </row>
    <row r="56" spans="3:8">
      <c r="C56" t="s">
        <v>9</v>
      </c>
      <c r="D56">
        <v>1</v>
      </c>
      <c r="G56" s="46" t="s">
        <v>7</v>
      </c>
      <c r="H56">
        <v>1</v>
      </c>
    </row>
    <row r="57" spans="3:8">
      <c r="C57" t="s">
        <v>35</v>
      </c>
      <c r="D57">
        <v>1</v>
      </c>
      <c r="G57" s="46" t="s">
        <v>8</v>
      </c>
      <c r="H57">
        <v>1</v>
      </c>
    </row>
    <row r="58" spans="3:8">
      <c r="C58" t="s">
        <v>33</v>
      </c>
      <c r="D58">
        <v>1</v>
      </c>
      <c r="G58" s="46" t="s">
        <v>24</v>
      </c>
      <c r="H58">
        <v>1</v>
      </c>
    </row>
    <row r="59" spans="3:8">
      <c r="C59" t="s">
        <v>34</v>
      </c>
      <c r="D59">
        <v>1</v>
      </c>
      <c r="G59" s="46" t="s">
        <v>36</v>
      </c>
      <c r="H59">
        <v>1</v>
      </c>
    </row>
    <row r="60" spans="3:8">
      <c r="C60" t="s">
        <v>8</v>
      </c>
      <c r="D60">
        <v>1</v>
      </c>
      <c r="G60" s="46" t="s">
        <v>23</v>
      </c>
      <c r="H60">
        <v>1</v>
      </c>
    </row>
    <row r="61" spans="3:8">
      <c r="C61" t="s">
        <v>17</v>
      </c>
      <c r="D61">
        <v>1</v>
      </c>
      <c r="G61" s="46" t="s">
        <v>27</v>
      </c>
      <c r="H61">
        <v>1</v>
      </c>
    </row>
    <row r="62" spans="3:8">
      <c r="C62" t="s">
        <v>13</v>
      </c>
      <c r="D62">
        <v>1</v>
      </c>
      <c r="G62" s="46" t="s">
        <v>13</v>
      </c>
      <c r="H62">
        <v>1</v>
      </c>
    </row>
    <row r="63" spans="3:8">
      <c r="C63" t="s">
        <v>37</v>
      </c>
      <c r="D63">
        <v>1</v>
      </c>
      <c r="G63" s="46" t="s">
        <v>36</v>
      </c>
      <c r="H63">
        <v>1</v>
      </c>
    </row>
    <row r="64" spans="3:8">
      <c r="C64" t="s">
        <v>30</v>
      </c>
      <c r="D64">
        <v>1</v>
      </c>
      <c r="G64" s="46" t="s">
        <v>19</v>
      </c>
      <c r="H64">
        <v>1</v>
      </c>
    </row>
    <row r="65" spans="3:8">
      <c r="C65" t="s">
        <v>31</v>
      </c>
      <c r="D65">
        <v>1</v>
      </c>
      <c r="G65" s="46" t="s">
        <v>34</v>
      </c>
      <c r="H65">
        <v>1</v>
      </c>
    </row>
    <row r="66" spans="3:8">
      <c r="C66" t="s">
        <v>19</v>
      </c>
      <c r="D66">
        <v>1</v>
      </c>
      <c r="G66" s="46" t="s">
        <v>39</v>
      </c>
      <c r="H66">
        <v>1</v>
      </c>
    </row>
    <row r="67" spans="3:8">
      <c r="C67" t="s">
        <v>19</v>
      </c>
      <c r="D67">
        <v>1</v>
      </c>
      <c r="G67" s="46" t="s">
        <v>28</v>
      </c>
      <c r="H67">
        <v>1</v>
      </c>
    </row>
    <row r="68" spans="3:8">
      <c r="C68" t="s">
        <v>33</v>
      </c>
      <c r="D68">
        <v>1</v>
      </c>
      <c r="G68" s="46" t="s">
        <v>32</v>
      </c>
      <c r="H68">
        <v>1</v>
      </c>
    </row>
    <row r="69" spans="3:8">
      <c r="C69" t="s">
        <v>22</v>
      </c>
      <c r="D69">
        <v>1</v>
      </c>
      <c r="G69" s="46" t="s">
        <v>15</v>
      </c>
      <c r="H69">
        <v>1</v>
      </c>
    </row>
    <row r="70" spans="3:8">
      <c r="C70" t="s">
        <v>28</v>
      </c>
      <c r="D70">
        <v>1</v>
      </c>
      <c r="G70" s="46" t="s">
        <v>15</v>
      </c>
      <c r="H70">
        <v>1</v>
      </c>
    </row>
    <row r="71" spans="3:8">
      <c r="C71" t="s">
        <v>11</v>
      </c>
      <c r="D71">
        <v>1</v>
      </c>
      <c r="G71" s="46" t="s">
        <v>40</v>
      </c>
      <c r="H71">
        <v>1</v>
      </c>
    </row>
    <row r="72" spans="3:8">
      <c r="C72" t="s">
        <v>13</v>
      </c>
      <c r="D72">
        <v>1</v>
      </c>
      <c r="G72" s="46" t="s">
        <v>28</v>
      </c>
      <c r="H72">
        <v>1</v>
      </c>
    </row>
    <row r="73" spans="3:8">
      <c r="C73" t="s">
        <v>26</v>
      </c>
      <c r="D73">
        <v>1</v>
      </c>
      <c r="G73" s="46" t="s">
        <v>10</v>
      </c>
      <c r="H73">
        <v>1</v>
      </c>
    </row>
    <row r="74" spans="3:8">
      <c r="C74" t="s">
        <v>16</v>
      </c>
      <c r="D74">
        <v>1</v>
      </c>
      <c r="G74" s="46" t="s">
        <v>32</v>
      </c>
      <c r="H74">
        <v>1</v>
      </c>
    </row>
    <row r="75" spans="3:8">
      <c r="C75" t="s">
        <v>38</v>
      </c>
      <c r="D75">
        <v>1</v>
      </c>
      <c r="G75" s="46" t="s">
        <v>16</v>
      </c>
      <c r="H75">
        <v>1</v>
      </c>
    </row>
    <row r="76" spans="3:8">
      <c r="C76" t="s">
        <v>12</v>
      </c>
      <c r="D76">
        <v>1</v>
      </c>
      <c r="G76" s="46" t="s">
        <v>21</v>
      </c>
      <c r="H76">
        <v>1</v>
      </c>
    </row>
    <row r="77" spans="3:8">
      <c r="C77" t="s">
        <v>7</v>
      </c>
      <c r="D77">
        <v>1</v>
      </c>
      <c r="G77" s="46" t="s">
        <v>11</v>
      </c>
      <c r="H77">
        <v>1</v>
      </c>
    </row>
    <row r="78" spans="3:8">
      <c r="C78" t="s">
        <v>21</v>
      </c>
      <c r="D78">
        <v>1</v>
      </c>
      <c r="G78" s="46" t="s">
        <v>8</v>
      </c>
      <c r="H78">
        <v>1</v>
      </c>
    </row>
    <row r="79" spans="3:8">
      <c r="C79" t="s">
        <v>23</v>
      </c>
      <c r="D79">
        <v>1</v>
      </c>
      <c r="G79" s="46" t="s">
        <v>15</v>
      </c>
      <c r="H79">
        <v>1</v>
      </c>
    </row>
    <row r="80" spans="3:8">
      <c r="C80" t="s">
        <v>15</v>
      </c>
      <c r="D80">
        <v>1</v>
      </c>
      <c r="G80" s="46" t="s">
        <v>16</v>
      </c>
      <c r="H80">
        <v>1</v>
      </c>
    </row>
    <row r="81" spans="3:8">
      <c r="C81" t="s">
        <v>8</v>
      </c>
      <c r="D81">
        <v>1</v>
      </c>
      <c r="G81" s="46" t="s">
        <v>11</v>
      </c>
      <c r="H81">
        <v>1</v>
      </c>
    </row>
    <row r="82" spans="3:8">
      <c r="C82" t="s">
        <v>34</v>
      </c>
      <c r="D82">
        <v>1</v>
      </c>
      <c r="G82" s="46" t="s">
        <v>12</v>
      </c>
      <c r="H82">
        <v>1</v>
      </c>
    </row>
    <row r="83" spans="3:8">
      <c r="C83" t="s">
        <v>18</v>
      </c>
      <c r="D83">
        <v>1</v>
      </c>
      <c r="G83" s="46" t="s">
        <v>10</v>
      </c>
      <c r="H83">
        <v>1</v>
      </c>
    </row>
    <row r="84" spans="3:8">
      <c r="C84" t="s">
        <v>30</v>
      </c>
      <c r="D84">
        <v>1</v>
      </c>
      <c r="G84" s="46" t="s">
        <v>30</v>
      </c>
      <c r="H84">
        <v>1</v>
      </c>
    </row>
    <row r="85" spans="3:8">
      <c r="C85" t="s">
        <v>24</v>
      </c>
      <c r="D85">
        <v>1</v>
      </c>
      <c r="G85" s="46" t="s">
        <v>12</v>
      </c>
      <c r="H85">
        <v>1</v>
      </c>
    </row>
    <row r="86" spans="3:8">
      <c r="C86" t="s">
        <v>32</v>
      </c>
      <c r="D86">
        <v>1</v>
      </c>
      <c r="G86" s="46" t="s">
        <v>25</v>
      </c>
      <c r="H86">
        <v>1</v>
      </c>
    </row>
    <row r="87" spans="3:8">
      <c r="C87" t="s">
        <v>21</v>
      </c>
      <c r="D87">
        <v>1</v>
      </c>
      <c r="G87" s="46" t="s">
        <v>12</v>
      </c>
      <c r="H87">
        <v>1</v>
      </c>
    </row>
    <row r="88" spans="3:8">
      <c r="C88" t="s">
        <v>28</v>
      </c>
      <c r="D88">
        <v>1</v>
      </c>
      <c r="G88" s="46" t="s">
        <v>33</v>
      </c>
      <c r="H88">
        <v>1</v>
      </c>
    </row>
    <row r="89" spans="3:8">
      <c r="C89" t="s">
        <v>21</v>
      </c>
      <c r="D89">
        <v>1</v>
      </c>
      <c r="G89" s="46" t="s">
        <v>12</v>
      </c>
      <c r="H89">
        <v>1</v>
      </c>
    </row>
    <row r="90" spans="3:8">
      <c r="C90" t="s">
        <v>28</v>
      </c>
      <c r="D90">
        <v>1</v>
      </c>
      <c r="G90" s="46" t="s">
        <v>35</v>
      </c>
      <c r="H90">
        <v>1</v>
      </c>
    </row>
    <row r="91" spans="3:8">
      <c r="C91" t="s">
        <v>10</v>
      </c>
      <c r="D91">
        <v>1</v>
      </c>
      <c r="G91" s="46" t="s">
        <v>27</v>
      </c>
      <c r="H91">
        <v>1</v>
      </c>
    </row>
    <row r="92" spans="3:8">
      <c r="C92" t="s">
        <v>11</v>
      </c>
      <c r="D92">
        <v>1</v>
      </c>
      <c r="G92" s="46" t="s">
        <v>31</v>
      </c>
      <c r="H92">
        <v>1</v>
      </c>
    </row>
    <row r="93" spans="3:8">
      <c r="C93" t="s">
        <v>27</v>
      </c>
      <c r="D93">
        <v>1</v>
      </c>
      <c r="G93" s="46" t="s">
        <v>19</v>
      </c>
      <c r="H93">
        <v>1</v>
      </c>
    </row>
    <row r="94" spans="3:8">
      <c r="C94" t="s">
        <v>25</v>
      </c>
      <c r="D94">
        <v>1</v>
      </c>
      <c r="G94" s="46" t="s">
        <v>8</v>
      </c>
      <c r="H94">
        <v>1</v>
      </c>
    </row>
    <row r="95" spans="3:8">
      <c r="C95" t="s">
        <v>14</v>
      </c>
      <c r="D95">
        <v>1</v>
      </c>
      <c r="G95" s="46" t="s">
        <v>33</v>
      </c>
      <c r="H95">
        <v>1</v>
      </c>
    </row>
    <row r="96" spans="3:8">
      <c r="C96" t="s">
        <v>24</v>
      </c>
      <c r="D96">
        <v>1</v>
      </c>
      <c r="G96" s="46" t="s">
        <v>18</v>
      </c>
      <c r="H96">
        <v>1</v>
      </c>
    </row>
    <row r="97" spans="3:8">
      <c r="C97" t="s">
        <v>28</v>
      </c>
      <c r="D97">
        <v>1</v>
      </c>
      <c r="G97" s="46" t="s">
        <v>7</v>
      </c>
      <c r="H97">
        <v>1</v>
      </c>
    </row>
    <row r="98" spans="3:8">
      <c r="C98" t="s">
        <v>15</v>
      </c>
      <c r="D98">
        <v>1</v>
      </c>
      <c r="G98" s="46" t="s">
        <v>14</v>
      </c>
      <c r="H98">
        <v>1</v>
      </c>
    </row>
    <row r="99" spans="3:8">
      <c r="C99" t="s">
        <v>25</v>
      </c>
      <c r="D99">
        <v>1</v>
      </c>
      <c r="G99" s="46" t="s">
        <v>15</v>
      </c>
      <c r="H99">
        <v>1</v>
      </c>
    </row>
    <row r="100" spans="3:8">
      <c r="C100" t="s">
        <v>18</v>
      </c>
      <c r="D100">
        <v>1</v>
      </c>
      <c r="G100" s="46" t="s">
        <v>8</v>
      </c>
      <c r="H100">
        <v>1</v>
      </c>
    </row>
    <row r="101" spans="3:8">
      <c r="C101" t="s">
        <v>11</v>
      </c>
      <c r="D101">
        <v>1</v>
      </c>
      <c r="G101" s="46" t="s">
        <v>17</v>
      </c>
      <c r="H101">
        <v>1</v>
      </c>
    </row>
    <row r="102" spans="3:8">
      <c r="C102" t="s">
        <v>8</v>
      </c>
      <c r="D102">
        <v>1</v>
      </c>
      <c r="G102" s="46" t="s">
        <v>17</v>
      </c>
      <c r="H102">
        <v>1</v>
      </c>
    </row>
    <row r="103" spans="3:8">
      <c r="C103" t="s">
        <v>23</v>
      </c>
      <c r="D103">
        <v>1</v>
      </c>
      <c r="G103" s="46" t="s">
        <v>9</v>
      </c>
      <c r="H103">
        <v>1</v>
      </c>
    </row>
    <row r="104" spans="3:8">
      <c r="C104" t="s">
        <v>32</v>
      </c>
      <c r="D104">
        <v>1</v>
      </c>
      <c r="G104" s="46" t="s">
        <v>7</v>
      </c>
      <c r="H104">
        <v>1</v>
      </c>
    </row>
    <row r="105" spans="3:8">
      <c r="C105" t="s">
        <v>31</v>
      </c>
      <c r="D105">
        <v>1</v>
      </c>
      <c r="G105" s="46" t="s">
        <v>29</v>
      </c>
      <c r="H105">
        <v>1</v>
      </c>
    </row>
    <row r="106" spans="3:8">
      <c r="C106" t="s">
        <v>27</v>
      </c>
      <c r="D106">
        <v>1</v>
      </c>
      <c r="G106" s="46" t="s">
        <v>40</v>
      </c>
      <c r="H106">
        <v>1</v>
      </c>
    </row>
    <row r="107" spans="3:8">
      <c r="C107" t="s">
        <v>21</v>
      </c>
      <c r="D107">
        <v>1</v>
      </c>
      <c r="G107" s="46" t="s">
        <v>16</v>
      </c>
      <c r="H107">
        <v>1</v>
      </c>
    </row>
    <row r="108" spans="3:8">
      <c r="C108" t="s">
        <v>7</v>
      </c>
      <c r="D108">
        <v>1</v>
      </c>
      <c r="G108" s="46" t="s">
        <v>22</v>
      </c>
      <c r="H108">
        <v>1</v>
      </c>
    </row>
    <row r="109" spans="3:8">
      <c r="C109" t="s">
        <v>31</v>
      </c>
      <c r="D109">
        <v>1</v>
      </c>
      <c r="G109" s="46" t="s">
        <v>25</v>
      </c>
      <c r="H109">
        <v>1</v>
      </c>
    </row>
    <row r="110" spans="3:8">
      <c r="C110" t="s">
        <v>26</v>
      </c>
      <c r="D110">
        <v>1</v>
      </c>
      <c r="G110" s="46" t="s">
        <v>28</v>
      </c>
      <c r="H110">
        <v>1</v>
      </c>
    </row>
    <row r="111" spans="3:8">
      <c r="C111" t="s">
        <v>35</v>
      </c>
      <c r="D111">
        <v>1</v>
      </c>
      <c r="G111" s="46" t="s">
        <v>21</v>
      </c>
      <c r="H111">
        <v>1</v>
      </c>
    </row>
    <row r="112" spans="3:8">
      <c r="C112" t="s">
        <v>24</v>
      </c>
      <c r="D112">
        <v>1</v>
      </c>
      <c r="G112" s="46" t="s">
        <v>25</v>
      </c>
      <c r="H112">
        <v>1</v>
      </c>
    </row>
    <row r="113" spans="3:8">
      <c r="C113" t="s">
        <v>7</v>
      </c>
      <c r="D113">
        <v>1</v>
      </c>
      <c r="G113" s="46" t="s">
        <v>16</v>
      </c>
      <c r="H113">
        <v>1</v>
      </c>
    </row>
    <row r="114" spans="3:8">
      <c r="C114" t="s">
        <v>21</v>
      </c>
      <c r="D114">
        <v>1</v>
      </c>
      <c r="G114" s="46" t="s">
        <v>11</v>
      </c>
      <c r="H114">
        <v>1</v>
      </c>
    </row>
    <row r="115" spans="3:8">
      <c r="C115" t="s">
        <v>12</v>
      </c>
      <c r="D115">
        <v>1</v>
      </c>
      <c r="G115" s="46" t="s">
        <v>26</v>
      </c>
      <c r="H115">
        <v>1</v>
      </c>
    </row>
    <row r="116" spans="3:8">
      <c r="C116" t="s">
        <v>8</v>
      </c>
      <c r="D116">
        <v>1</v>
      </c>
      <c r="G116" s="46" t="s">
        <v>39</v>
      </c>
      <c r="H116">
        <v>1</v>
      </c>
    </row>
    <row r="117" spans="3:8">
      <c r="C117" t="s">
        <v>14</v>
      </c>
      <c r="D117">
        <v>1</v>
      </c>
      <c r="G117" s="46" t="s">
        <v>7</v>
      </c>
      <c r="H117">
        <v>1</v>
      </c>
    </row>
    <row r="118" spans="3:8">
      <c r="C118" t="s">
        <v>33</v>
      </c>
      <c r="D118">
        <v>1</v>
      </c>
      <c r="G118" s="46" t="s">
        <v>12</v>
      </c>
      <c r="H118">
        <v>1</v>
      </c>
    </row>
    <row r="119" spans="3:8">
      <c r="C119" t="s">
        <v>20</v>
      </c>
      <c r="D119">
        <v>1</v>
      </c>
      <c r="G119" s="46" t="s">
        <v>8</v>
      </c>
      <c r="H119">
        <v>1</v>
      </c>
    </row>
    <row r="120" spans="3:8">
      <c r="C120" t="s">
        <v>17</v>
      </c>
      <c r="D120">
        <v>1</v>
      </c>
      <c r="G120" s="46" t="s">
        <v>27</v>
      </c>
      <c r="H120">
        <v>1</v>
      </c>
    </row>
    <row r="121" spans="3:8">
      <c r="C121" t="s">
        <v>37</v>
      </c>
      <c r="D121">
        <v>1</v>
      </c>
      <c r="G121" s="46" t="s">
        <v>34</v>
      </c>
      <c r="H121">
        <v>1</v>
      </c>
    </row>
    <row r="122" spans="3:8">
      <c r="C122" t="s">
        <v>20</v>
      </c>
      <c r="D122">
        <v>1</v>
      </c>
      <c r="G122" s="46" t="s">
        <v>12</v>
      </c>
      <c r="H122">
        <v>1</v>
      </c>
    </row>
    <row r="123" spans="3:8">
      <c r="C123" t="s">
        <v>14</v>
      </c>
      <c r="D123">
        <v>1</v>
      </c>
      <c r="G123" s="46" t="s">
        <v>24</v>
      </c>
      <c r="H123">
        <v>1</v>
      </c>
    </row>
    <row r="124" spans="3:8">
      <c r="C124" t="s">
        <v>23</v>
      </c>
      <c r="D124">
        <v>1</v>
      </c>
      <c r="G124" s="46" t="s">
        <v>7</v>
      </c>
      <c r="H124">
        <v>1</v>
      </c>
    </row>
    <row r="125" spans="3:8">
      <c r="C125" t="s">
        <v>31</v>
      </c>
      <c r="D125">
        <v>1</v>
      </c>
      <c r="G125" s="46" t="s">
        <v>29</v>
      </c>
      <c r="H125">
        <v>1</v>
      </c>
    </row>
    <row r="126" spans="3:8">
      <c r="C126" t="s">
        <v>13</v>
      </c>
      <c r="D126">
        <v>1</v>
      </c>
      <c r="G126" s="46" t="s">
        <v>26</v>
      </c>
      <c r="H126">
        <v>1</v>
      </c>
    </row>
    <row r="127" spans="3:8">
      <c r="C127" t="s">
        <v>30</v>
      </c>
      <c r="D127">
        <v>1</v>
      </c>
      <c r="G127" s="46" t="s">
        <v>15</v>
      </c>
      <c r="H127">
        <v>1</v>
      </c>
    </row>
    <row r="128" spans="3:8">
      <c r="C128" t="s">
        <v>34</v>
      </c>
      <c r="D128">
        <v>1</v>
      </c>
      <c r="G128" s="46" t="s">
        <v>33</v>
      </c>
      <c r="H128">
        <v>1</v>
      </c>
    </row>
    <row r="129" spans="3:8">
      <c r="C129" t="s">
        <v>23</v>
      </c>
      <c r="D129">
        <v>1</v>
      </c>
      <c r="G129" s="46" t="s">
        <v>23</v>
      </c>
      <c r="H129">
        <v>1</v>
      </c>
    </row>
    <row r="130" spans="3:8">
      <c r="C130" t="s">
        <v>9</v>
      </c>
      <c r="D130">
        <v>1</v>
      </c>
      <c r="G130" s="46" t="s">
        <v>32</v>
      </c>
      <c r="H130">
        <v>1</v>
      </c>
    </row>
    <row r="131" spans="3:8">
      <c r="C131" t="s">
        <v>15</v>
      </c>
      <c r="D131">
        <v>1</v>
      </c>
      <c r="G131" s="46" t="s">
        <v>15</v>
      </c>
      <c r="H131">
        <v>1</v>
      </c>
    </row>
    <row r="132" spans="3:8">
      <c r="C132" t="s">
        <v>34</v>
      </c>
      <c r="D132">
        <v>1</v>
      </c>
      <c r="G132" s="46" t="s">
        <v>34</v>
      </c>
      <c r="H132">
        <v>1</v>
      </c>
    </row>
    <row r="133" spans="3:8">
      <c r="C133" t="s">
        <v>32</v>
      </c>
      <c r="D133">
        <v>1</v>
      </c>
      <c r="G133" s="46" t="s">
        <v>7</v>
      </c>
      <c r="H133">
        <v>1</v>
      </c>
    </row>
    <row r="134" spans="3:8">
      <c r="C134" t="s">
        <v>16</v>
      </c>
      <c r="D134">
        <v>1</v>
      </c>
      <c r="G134" s="46" t="s">
        <v>13</v>
      </c>
      <c r="H134">
        <v>1</v>
      </c>
    </row>
    <row r="135" spans="3:8">
      <c r="C135" t="s">
        <v>19</v>
      </c>
      <c r="D135">
        <v>1</v>
      </c>
      <c r="G135" s="46" t="s">
        <v>32</v>
      </c>
      <c r="H135">
        <v>1</v>
      </c>
    </row>
    <row r="136" spans="3:8">
      <c r="C136" t="s">
        <v>23</v>
      </c>
      <c r="D136">
        <v>1</v>
      </c>
      <c r="G136" s="46" t="s">
        <v>30</v>
      </c>
      <c r="H136">
        <v>1</v>
      </c>
    </row>
    <row r="137" spans="3:8">
      <c r="C137" t="s">
        <v>39</v>
      </c>
      <c r="D137">
        <v>1</v>
      </c>
      <c r="G137" s="46" t="s">
        <v>23</v>
      </c>
      <c r="H137">
        <v>1</v>
      </c>
    </row>
    <row r="138" spans="3:8">
      <c r="C138" t="s">
        <v>21</v>
      </c>
      <c r="D138">
        <v>1</v>
      </c>
      <c r="G138" s="46" t="s">
        <v>38</v>
      </c>
      <c r="H138">
        <v>1</v>
      </c>
    </row>
    <row r="139" spans="3:8">
      <c r="C139" t="s">
        <v>10</v>
      </c>
      <c r="D139">
        <v>1</v>
      </c>
      <c r="G139" s="46" t="s">
        <v>27</v>
      </c>
      <c r="H139">
        <v>1</v>
      </c>
    </row>
    <row r="140" spans="3:8">
      <c r="C140" t="s">
        <v>24</v>
      </c>
      <c r="D140">
        <v>1</v>
      </c>
      <c r="G140" s="46" t="s">
        <v>21</v>
      </c>
      <c r="H140">
        <v>1</v>
      </c>
    </row>
    <row r="141" spans="3:8">
      <c r="C141" t="s">
        <v>8</v>
      </c>
      <c r="D141">
        <v>1</v>
      </c>
      <c r="G141" s="46" t="s">
        <v>8</v>
      </c>
      <c r="H141">
        <v>1</v>
      </c>
    </row>
    <row r="142" spans="3:8">
      <c r="C142" t="s">
        <v>35</v>
      </c>
      <c r="D142">
        <v>1</v>
      </c>
      <c r="G142" s="46" t="s">
        <v>13</v>
      </c>
      <c r="H142">
        <v>1</v>
      </c>
    </row>
    <row r="143" spans="3:8">
      <c r="C143" t="s">
        <v>16</v>
      </c>
      <c r="D143">
        <v>1</v>
      </c>
      <c r="G143" s="46" t="s">
        <v>8</v>
      </c>
      <c r="H143">
        <v>1</v>
      </c>
    </row>
    <row r="144" spans="3:8">
      <c r="C144" t="s">
        <v>11</v>
      </c>
      <c r="D144">
        <v>1</v>
      </c>
      <c r="G144" s="46" t="s">
        <v>21</v>
      </c>
      <c r="H144">
        <v>1</v>
      </c>
    </row>
    <row r="145" spans="3:8">
      <c r="C145" t="s">
        <v>31</v>
      </c>
      <c r="D145">
        <v>1</v>
      </c>
      <c r="G145" s="46" t="s">
        <v>21</v>
      </c>
      <c r="H145">
        <v>1</v>
      </c>
    </row>
    <row r="146" spans="3:8">
      <c r="C146" t="s">
        <v>11</v>
      </c>
      <c r="D146">
        <v>1</v>
      </c>
      <c r="G146" s="46" t="s">
        <v>17</v>
      </c>
      <c r="H146">
        <v>1</v>
      </c>
    </row>
    <row r="147" spans="3:8">
      <c r="C147" t="s">
        <v>36</v>
      </c>
      <c r="D147">
        <v>1</v>
      </c>
      <c r="G147" s="46" t="s">
        <v>12</v>
      </c>
      <c r="H147">
        <v>1</v>
      </c>
    </row>
    <row r="148" spans="3:8">
      <c r="C148" t="s">
        <v>9</v>
      </c>
      <c r="D148">
        <v>1</v>
      </c>
      <c r="G148" s="46" t="s">
        <v>22</v>
      </c>
      <c r="H148">
        <v>1</v>
      </c>
    </row>
    <row r="149" spans="3:8">
      <c r="C149" t="s">
        <v>28</v>
      </c>
      <c r="D149">
        <v>1</v>
      </c>
      <c r="G149" s="46" t="s">
        <v>12</v>
      </c>
      <c r="H149">
        <v>1</v>
      </c>
    </row>
    <row r="150" spans="3:8">
      <c r="C150" t="s">
        <v>17</v>
      </c>
      <c r="D150">
        <v>1</v>
      </c>
      <c r="G150" s="46" t="s">
        <v>12</v>
      </c>
      <c r="H150">
        <v>1</v>
      </c>
    </row>
    <row r="151" spans="3:8">
      <c r="C151" t="s">
        <v>34</v>
      </c>
      <c r="D151">
        <v>1</v>
      </c>
      <c r="G151" s="46" t="s">
        <v>24</v>
      </c>
      <c r="H151">
        <v>1</v>
      </c>
    </row>
    <row r="152" spans="3:8">
      <c r="C152" t="s">
        <v>12</v>
      </c>
      <c r="D152">
        <v>1</v>
      </c>
      <c r="G152" s="46" t="s">
        <v>26</v>
      </c>
      <c r="H152">
        <v>1</v>
      </c>
    </row>
    <row r="153" spans="3:8">
      <c r="C153" t="s">
        <v>37</v>
      </c>
      <c r="D153">
        <v>1</v>
      </c>
      <c r="G153" s="46" t="s">
        <v>14</v>
      </c>
      <c r="H153">
        <v>1</v>
      </c>
    </row>
    <row r="154" spans="3:8">
      <c r="C154" t="s">
        <v>13</v>
      </c>
      <c r="D154">
        <v>1</v>
      </c>
      <c r="G154" s="46" t="s">
        <v>14</v>
      </c>
      <c r="H154">
        <v>1</v>
      </c>
    </row>
    <row r="155" spans="3:8">
      <c r="C155" t="s">
        <v>9</v>
      </c>
      <c r="D155">
        <v>1</v>
      </c>
      <c r="G155" s="46" t="s">
        <v>20</v>
      </c>
      <c r="H155">
        <v>1</v>
      </c>
    </row>
    <row r="156" spans="3:8">
      <c r="C156" t="s">
        <v>27</v>
      </c>
      <c r="D156">
        <v>1</v>
      </c>
      <c r="G156" s="46" t="s">
        <v>7</v>
      </c>
      <c r="H156">
        <v>1</v>
      </c>
    </row>
    <row r="157" spans="3:8">
      <c r="C157" t="s">
        <v>25</v>
      </c>
      <c r="D157">
        <v>1</v>
      </c>
      <c r="G157" s="46" t="s">
        <v>30</v>
      </c>
      <c r="H157">
        <v>1</v>
      </c>
    </row>
    <row r="158" spans="3:8">
      <c r="C158" t="s">
        <v>12</v>
      </c>
      <c r="D158">
        <v>1</v>
      </c>
      <c r="G158" s="46" t="s">
        <v>17</v>
      </c>
      <c r="H158">
        <v>1</v>
      </c>
    </row>
    <row r="159" spans="3:8">
      <c r="C159" t="s">
        <v>10</v>
      </c>
      <c r="D159">
        <v>1</v>
      </c>
      <c r="G159" s="46" t="s">
        <v>38</v>
      </c>
      <c r="H159">
        <v>1</v>
      </c>
    </row>
    <row r="160" spans="3:8">
      <c r="C160" t="s">
        <v>26</v>
      </c>
      <c r="D160">
        <v>1</v>
      </c>
      <c r="G160" s="46" t="s">
        <v>33</v>
      </c>
      <c r="H160">
        <v>1</v>
      </c>
    </row>
    <row r="161" spans="3:8">
      <c r="C161" t="s">
        <v>24</v>
      </c>
      <c r="D161">
        <v>1</v>
      </c>
      <c r="G161" s="46" t="s">
        <v>23</v>
      </c>
      <c r="H161">
        <v>1</v>
      </c>
    </row>
    <row r="162" spans="3:8">
      <c r="C162" t="s">
        <v>22</v>
      </c>
      <c r="D162">
        <v>1</v>
      </c>
      <c r="G162" s="46" t="s">
        <v>34</v>
      </c>
      <c r="H162">
        <v>1</v>
      </c>
    </row>
    <row r="163" spans="3:8">
      <c r="C163" t="s">
        <v>18</v>
      </c>
      <c r="D163">
        <v>1</v>
      </c>
      <c r="G163" s="46" t="s">
        <v>19</v>
      </c>
      <c r="H163">
        <v>1</v>
      </c>
    </row>
    <row r="164" spans="3:8">
      <c r="C164" t="s">
        <v>9</v>
      </c>
      <c r="D164">
        <v>1</v>
      </c>
      <c r="G164" s="46" t="s">
        <v>13</v>
      </c>
      <c r="H164">
        <v>1</v>
      </c>
    </row>
    <row r="165" spans="3:8">
      <c r="C165" t="s">
        <v>18</v>
      </c>
      <c r="D165">
        <v>1</v>
      </c>
      <c r="G165" s="46" t="s">
        <v>22</v>
      </c>
      <c r="H165">
        <v>1</v>
      </c>
    </row>
    <row r="166" spans="3:8">
      <c r="C166" t="s">
        <v>14</v>
      </c>
      <c r="D166">
        <v>1</v>
      </c>
      <c r="G166" s="46" t="s">
        <v>7</v>
      </c>
      <c r="H166">
        <v>1</v>
      </c>
    </row>
    <row r="167" spans="3:8">
      <c r="C167" t="s">
        <v>7</v>
      </c>
      <c r="D167">
        <v>1</v>
      </c>
      <c r="G167" s="46" t="s">
        <v>13</v>
      </c>
      <c r="H167">
        <v>1</v>
      </c>
    </row>
    <row r="168" spans="3:8">
      <c r="C168" t="s">
        <v>13</v>
      </c>
      <c r="D168">
        <v>1</v>
      </c>
      <c r="G168" s="46" t="s">
        <v>7</v>
      </c>
      <c r="H168">
        <v>1</v>
      </c>
    </row>
    <row r="169" spans="3:8">
      <c r="C169" t="s">
        <v>32</v>
      </c>
      <c r="D169">
        <v>1</v>
      </c>
      <c r="G169" s="46" t="s">
        <v>40</v>
      </c>
      <c r="H169">
        <v>1</v>
      </c>
    </row>
    <row r="170" spans="3:8">
      <c r="C170" t="s">
        <v>18</v>
      </c>
      <c r="D170">
        <v>1</v>
      </c>
      <c r="G170" s="46" t="s">
        <v>30</v>
      </c>
      <c r="H170">
        <v>1</v>
      </c>
    </row>
    <row r="171" spans="3:8">
      <c r="C171" t="s">
        <v>26</v>
      </c>
      <c r="D171">
        <v>1</v>
      </c>
      <c r="G171" s="46" t="s">
        <v>8</v>
      </c>
      <c r="H171">
        <v>1</v>
      </c>
    </row>
    <row r="172" spans="3:8">
      <c r="C172" t="s">
        <v>7</v>
      </c>
      <c r="D172">
        <v>1</v>
      </c>
      <c r="G172" s="46" t="s">
        <v>19</v>
      </c>
      <c r="H172">
        <v>1</v>
      </c>
    </row>
    <row r="173" spans="3:8">
      <c r="C173" t="s">
        <v>21</v>
      </c>
      <c r="D173">
        <v>1</v>
      </c>
      <c r="G173" s="46" t="s">
        <v>15</v>
      </c>
      <c r="H173">
        <v>1</v>
      </c>
    </row>
    <row r="174" spans="3:8">
      <c r="C174" t="s">
        <v>12</v>
      </c>
      <c r="D174">
        <v>1</v>
      </c>
      <c r="G174" s="46" t="s">
        <v>10</v>
      </c>
      <c r="H174">
        <v>1</v>
      </c>
    </row>
    <row r="175" spans="3:8">
      <c r="C175" t="s">
        <v>40</v>
      </c>
      <c r="D175">
        <v>1</v>
      </c>
      <c r="G175" s="46" t="s">
        <v>36</v>
      </c>
      <c r="H175">
        <v>1</v>
      </c>
    </row>
    <row r="176" spans="3:8">
      <c r="C176" t="s">
        <v>28</v>
      </c>
      <c r="D176">
        <v>1</v>
      </c>
      <c r="G176" s="46" t="s">
        <v>12</v>
      </c>
      <c r="H176">
        <v>1</v>
      </c>
    </row>
    <row r="177" spans="3:8">
      <c r="C177" t="s">
        <v>30</v>
      </c>
      <c r="D177">
        <v>1</v>
      </c>
      <c r="G177" s="46" t="s">
        <v>20</v>
      </c>
      <c r="H177">
        <v>1</v>
      </c>
    </row>
    <row r="178" spans="3:8">
      <c r="C178" t="s">
        <v>23</v>
      </c>
      <c r="D178">
        <v>1</v>
      </c>
      <c r="G178" s="46" t="s">
        <v>20</v>
      </c>
      <c r="H178">
        <v>1</v>
      </c>
    </row>
    <row r="179" spans="3:8">
      <c r="C179" t="s">
        <v>12</v>
      </c>
      <c r="D179">
        <v>1</v>
      </c>
      <c r="G179" s="46" t="s">
        <v>8</v>
      </c>
      <c r="H179">
        <v>1</v>
      </c>
    </row>
    <row r="180" spans="3:8">
      <c r="C180" t="s">
        <v>37</v>
      </c>
      <c r="D180">
        <v>1</v>
      </c>
      <c r="G180" s="46" t="s">
        <v>34</v>
      </c>
      <c r="H180">
        <v>1</v>
      </c>
    </row>
    <row r="181" spans="3:8">
      <c r="C181" t="s">
        <v>12</v>
      </c>
      <c r="D181">
        <v>1</v>
      </c>
      <c r="G181" s="46" t="s">
        <v>19</v>
      </c>
      <c r="H181">
        <v>1</v>
      </c>
    </row>
    <row r="182" spans="3:8">
      <c r="C182" t="s">
        <v>17</v>
      </c>
      <c r="D182">
        <v>1</v>
      </c>
      <c r="G182" s="46" t="s">
        <v>18</v>
      </c>
      <c r="H182">
        <v>1</v>
      </c>
    </row>
    <row r="183" spans="3:8">
      <c r="C183" t="s">
        <v>26</v>
      </c>
      <c r="D183">
        <v>1</v>
      </c>
      <c r="G183" s="46" t="s">
        <v>10</v>
      </c>
      <c r="H183">
        <v>1</v>
      </c>
    </row>
    <row r="184" spans="3:8">
      <c r="C184" t="s">
        <v>9</v>
      </c>
      <c r="D184">
        <v>1</v>
      </c>
      <c r="G184" s="46" t="s">
        <v>14</v>
      </c>
      <c r="H184">
        <v>1</v>
      </c>
    </row>
    <row r="185" spans="3:8">
      <c r="C185" t="s">
        <v>32</v>
      </c>
      <c r="D185">
        <v>1</v>
      </c>
      <c r="G185" s="46" t="s">
        <v>13</v>
      </c>
      <c r="H185">
        <v>1</v>
      </c>
    </row>
    <row r="186" spans="3:8">
      <c r="C186" t="s">
        <v>8</v>
      </c>
      <c r="D186">
        <v>1</v>
      </c>
      <c r="G186" s="46" t="s">
        <v>19</v>
      </c>
      <c r="H186">
        <v>1</v>
      </c>
    </row>
    <row r="187" spans="3:8">
      <c r="C187" t="s">
        <v>15</v>
      </c>
      <c r="D187">
        <v>1</v>
      </c>
      <c r="G187" s="46" t="s">
        <v>38</v>
      </c>
      <c r="H187">
        <v>1</v>
      </c>
    </row>
    <row r="188" spans="3:8">
      <c r="C188" t="s">
        <v>7</v>
      </c>
      <c r="D188">
        <v>1</v>
      </c>
      <c r="G188" s="46" t="s">
        <v>10</v>
      </c>
      <c r="H188">
        <v>1</v>
      </c>
    </row>
    <row r="189" spans="3:8">
      <c r="C189" t="s">
        <v>19</v>
      </c>
      <c r="D189">
        <v>1</v>
      </c>
      <c r="G189" s="46" t="s">
        <v>32</v>
      </c>
      <c r="H189">
        <v>1</v>
      </c>
    </row>
    <row r="190" spans="3:8">
      <c r="C190" t="s">
        <v>11</v>
      </c>
      <c r="D190">
        <v>1</v>
      </c>
      <c r="G190" s="46" t="s">
        <v>32</v>
      </c>
      <c r="H190">
        <v>1</v>
      </c>
    </row>
    <row r="191" spans="3:8">
      <c r="C191" t="s">
        <v>38</v>
      </c>
      <c r="D191">
        <v>1</v>
      </c>
      <c r="G191" s="46" t="s">
        <v>14</v>
      </c>
      <c r="H191">
        <v>1</v>
      </c>
    </row>
    <row r="192" spans="3:8">
      <c r="C192" t="s">
        <v>9</v>
      </c>
      <c r="D192">
        <v>1</v>
      </c>
      <c r="G192" s="46" t="s">
        <v>10</v>
      </c>
      <c r="H192">
        <v>1</v>
      </c>
    </row>
    <row r="193" spans="3:8">
      <c r="C193" t="s">
        <v>19</v>
      </c>
      <c r="D193">
        <v>1</v>
      </c>
      <c r="G193" s="46" t="s">
        <v>14</v>
      </c>
      <c r="H193">
        <v>1</v>
      </c>
    </row>
    <row r="194" spans="3:8">
      <c r="C194" t="s">
        <v>12</v>
      </c>
      <c r="D194">
        <v>1</v>
      </c>
      <c r="G194" s="46" t="s">
        <v>38</v>
      </c>
      <c r="H194">
        <v>1</v>
      </c>
    </row>
    <row r="195" spans="3:8">
      <c r="C195" t="s">
        <v>32</v>
      </c>
      <c r="D195">
        <v>1</v>
      </c>
      <c r="G195" s="46" t="s">
        <v>7</v>
      </c>
      <c r="H195">
        <v>1</v>
      </c>
    </row>
    <row r="196" spans="3:8">
      <c r="C196" t="s">
        <v>12</v>
      </c>
      <c r="D196">
        <v>1</v>
      </c>
      <c r="G196" s="46" t="s">
        <v>17</v>
      </c>
      <c r="H196">
        <v>1</v>
      </c>
    </row>
    <row r="197" spans="3:8">
      <c r="C197" t="s">
        <v>10</v>
      </c>
      <c r="D197">
        <v>1</v>
      </c>
      <c r="G197" s="46" t="s">
        <v>26</v>
      </c>
      <c r="H197">
        <v>1</v>
      </c>
    </row>
    <row r="198" spans="3:8">
      <c r="C198" t="s">
        <v>39</v>
      </c>
      <c r="D198">
        <v>1</v>
      </c>
      <c r="G198" s="46" t="s">
        <v>19</v>
      </c>
      <c r="H198">
        <v>1</v>
      </c>
    </row>
    <row r="199" spans="3:8">
      <c r="C199" t="s">
        <v>19</v>
      </c>
      <c r="D199">
        <v>1</v>
      </c>
      <c r="G199" s="46" t="s">
        <v>39</v>
      </c>
      <c r="H199">
        <v>1</v>
      </c>
    </row>
    <row r="200" spans="3:8">
      <c r="C200" t="s">
        <v>31</v>
      </c>
      <c r="D200">
        <v>1</v>
      </c>
      <c r="G200" s="46" t="s">
        <v>11</v>
      </c>
      <c r="H200">
        <v>1</v>
      </c>
    </row>
    <row r="201" spans="3:8">
      <c r="C201" t="s">
        <v>12</v>
      </c>
      <c r="D201">
        <v>1</v>
      </c>
      <c r="G201" s="46" t="s">
        <v>10</v>
      </c>
      <c r="H201">
        <v>1</v>
      </c>
    </row>
    <row r="202" spans="3:8">
      <c r="C202" t="s">
        <v>29</v>
      </c>
      <c r="D202">
        <v>1</v>
      </c>
      <c r="G202" s="46" t="s">
        <v>22</v>
      </c>
      <c r="H202">
        <v>1</v>
      </c>
    </row>
    <row r="203" spans="3:8">
      <c r="C203" t="s">
        <v>40</v>
      </c>
      <c r="D203">
        <v>1</v>
      </c>
      <c r="G203" s="46" t="s">
        <v>38</v>
      </c>
      <c r="H203">
        <v>1</v>
      </c>
    </row>
    <row r="204" spans="3:8">
      <c r="C204" t="s">
        <v>16</v>
      </c>
      <c r="D204">
        <v>1</v>
      </c>
      <c r="G204" s="46" t="s">
        <v>24</v>
      </c>
      <c r="H204">
        <v>1</v>
      </c>
    </row>
    <row r="205" spans="3:8">
      <c r="C205" t="s">
        <v>34</v>
      </c>
      <c r="D205">
        <v>1</v>
      </c>
      <c r="G205" s="46" t="s">
        <v>40</v>
      </c>
      <c r="H205">
        <v>1</v>
      </c>
    </row>
    <row r="206" spans="3:8">
      <c r="C206" t="s">
        <v>24</v>
      </c>
      <c r="D206">
        <v>1</v>
      </c>
      <c r="G206" s="46" t="s">
        <v>18</v>
      </c>
      <c r="H206">
        <v>1</v>
      </c>
    </row>
    <row r="207" spans="3:8">
      <c r="C207" t="s">
        <v>16</v>
      </c>
      <c r="D207">
        <v>1</v>
      </c>
      <c r="G207" s="46" t="s">
        <v>7</v>
      </c>
      <c r="H207">
        <v>1</v>
      </c>
    </row>
    <row r="208" spans="3:8">
      <c r="C208" t="s">
        <v>12</v>
      </c>
      <c r="D208">
        <v>1</v>
      </c>
      <c r="G208" s="46" t="s">
        <v>37</v>
      </c>
      <c r="H208">
        <v>1</v>
      </c>
    </row>
    <row r="209" spans="3:8">
      <c r="C209" t="s">
        <v>16</v>
      </c>
      <c r="D209">
        <v>1</v>
      </c>
      <c r="G209" s="46" t="s">
        <v>7</v>
      </c>
      <c r="H209">
        <v>1</v>
      </c>
    </row>
    <row r="210" spans="3:8">
      <c r="C210" t="s">
        <v>34</v>
      </c>
      <c r="D210">
        <v>1</v>
      </c>
      <c r="G210" s="46" t="s">
        <v>38</v>
      </c>
      <c r="H210">
        <v>1</v>
      </c>
    </row>
    <row r="211" spans="3:8">
      <c r="C211" t="s">
        <v>13</v>
      </c>
      <c r="D211">
        <v>1</v>
      </c>
      <c r="G211" s="46" t="s">
        <v>21</v>
      </c>
      <c r="H211">
        <v>1</v>
      </c>
    </row>
    <row r="212" spans="3:8">
      <c r="C212" t="s">
        <v>40</v>
      </c>
      <c r="D212">
        <v>1</v>
      </c>
      <c r="G212" s="46" t="s">
        <v>13</v>
      </c>
      <c r="H212">
        <v>1</v>
      </c>
    </row>
    <row r="213" spans="3:8">
      <c r="C213" t="s">
        <v>7</v>
      </c>
      <c r="D213">
        <v>1</v>
      </c>
      <c r="G213" s="46" t="s">
        <v>22</v>
      </c>
      <c r="H213">
        <v>1</v>
      </c>
    </row>
    <row r="214" spans="3:8">
      <c r="C214" t="s">
        <v>19</v>
      </c>
      <c r="D214">
        <v>1</v>
      </c>
      <c r="G214" s="46" t="s">
        <v>26</v>
      </c>
      <c r="H214">
        <v>1</v>
      </c>
    </row>
    <row r="215" spans="3:8">
      <c r="C215" t="s">
        <v>37</v>
      </c>
      <c r="D215">
        <v>1</v>
      </c>
      <c r="G215" s="46" t="s">
        <v>18</v>
      </c>
      <c r="H215">
        <v>1</v>
      </c>
    </row>
    <row r="216" spans="3:8">
      <c r="C216" t="s">
        <v>17</v>
      </c>
      <c r="D216">
        <v>1</v>
      </c>
      <c r="G216" s="46" t="s">
        <v>28</v>
      </c>
      <c r="H216">
        <v>1</v>
      </c>
    </row>
    <row r="217" spans="3:8">
      <c r="C217" t="s">
        <v>7</v>
      </c>
      <c r="D217">
        <v>1</v>
      </c>
      <c r="G217" s="46" t="s">
        <v>14</v>
      </c>
      <c r="H217">
        <v>1</v>
      </c>
    </row>
    <row r="218" spans="3:8">
      <c r="C218" t="s">
        <v>29</v>
      </c>
      <c r="D218">
        <v>1</v>
      </c>
      <c r="G218" s="46" t="s">
        <v>10</v>
      </c>
      <c r="H218">
        <v>1</v>
      </c>
    </row>
    <row r="219" spans="3:8">
      <c r="C219" t="s">
        <v>35</v>
      </c>
      <c r="D219">
        <v>1</v>
      </c>
      <c r="G219" s="46" t="s">
        <v>16</v>
      </c>
      <c r="H219">
        <v>1</v>
      </c>
    </row>
    <row r="220" spans="3:8">
      <c r="C220" t="s">
        <v>33</v>
      </c>
      <c r="D220">
        <v>1</v>
      </c>
      <c r="G220" s="46" t="s">
        <v>32</v>
      </c>
      <c r="H220">
        <v>1</v>
      </c>
    </row>
    <row r="221" spans="3:8">
      <c r="C221" t="s">
        <v>32</v>
      </c>
      <c r="D221">
        <v>1</v>
      </c>
      <c r="G221" s="46" t="s">
        <v>10</v>
      </c>
      <c r="H221">
        <v>1</v>
      </c>
    </row>
    <row r="222" spans="3:8">
      <c r="C222" t="s">
        <v>14</v>
      </c>
      <c r="D222">
        <v>1</v>
      </c>
      <c r="G222" s="46" t="s">
        <v>10</v>
      </c>
      <c r="H222">
        <v>1</v>
      </c>
    </row>
    <row r="223" spans="3:8">
      <c r="C223" t="s">
        <v>21</v>
      </c>
      <c r="D223">
        <v>1</v>
      </c>
      <c r="G223" s="46" t="s">
        <v>10</v>
      </c>
      <c r="H223">
        <v>1</v>
      </c>
    </row>
    <row r="224" spans="3:8">
      <c r="C224" t="s">
        <v>10</v>
      </c>
      <c r="D224">
        <v>1</v>
      </c>
      <c r="G224" s="46" t="s">
        <v>14</v>
      </c>
      <c r="H224">
        <v>1</v>
      </c>
    </row>
    <row r="225" spans="3:8">
      <c r="C225" t="s">
        <v>7</v>
      </c>
      <c r="D225">
        <v>1</v>
      </c>
      <c r="G225" s="46" t="s">
        <v>35</v>
      </c>
      <c r="H225">
        <v>1</v>
      </c>
    </row>
    <row r="226" spans="3:8">
      <c r="C226" t="s">
        <v>7</v>
      </c>
      <c r="D226">
        <v>1</v>
      </c>
      <c r="G226" s="46" t="s">
        <v>35</v>
      </c>
      <c r="H226">
        <v>1</v>
      </c>
    </row>
    <row r="227" spans="3:8">
      <c r="C227" t="s">
        <v>39</v>
      </c>
      <c r="D227">
        <v>1</v>
      </c>
      <c r="G227" s="46" t="s">
        <v>25</v>
      </c>
      <c r="H227">
        <v>1</v>
      </c>
    </row>
    <row r="228" spans="3:8">
      <c r="C228" t="s">
        <v>39</v>
      </c>
      <c r="D228">
        <v>1</v>
      </c>
      <c r="G228" s="46" t="s">
        <v>19</v>
      </c>
      <c r="H228">
        <v>1</v>
      </c>
    </row>
    <row r="229" spans="3:8">
      <c r="C229" t="s">
        <v>15</v>
      </c>
      <c r="D229">
        <v>1</v>
      </c>
      <c r="G229" s="46" t="s">
        <v>28</v>
      </c>
      <c r="H229">
        <v>1</v>
      </c>
    </row>
    <row r="230" spans="3:8">
      <c r="C230" t="s">
        <v>32</v>
      </c>
      <c r="D230">
        <v>1</v>
      </c>
      <c r="G230" s="46" t="s">
        <v>23</v>
      </c>
      <c r="H230">
        <v>1</v>
      </c>
    </row>
    <row r="231" spans="3:8">
      <c r="C231" t="s">
        <v>37</v>
      </c>
      <c r="D231">
        <v>1</v>
      </c>
      <c r="G231" s="46" t="s">
        <v>25</v>
      </c>
      <c r="H231">
        <v>1</v>
      </c>
    </row>
    <row r="232" spans="3:8">
      <c r="C232" t="s">
        <v>19</v>
      </c>
      <c r="D232">
        <v>1</v>
      </c>
      <c r="G232" s="46" t="s">
        <v>32</v>
      </c>
      <c r="H232">
        <v>1</v>
      </c>
    </row>
    <row r="233" spans="3:8">
      <c r="C233" t="s">
        <v>30</v>
      </c>
      <c r="D233">
        <v>1</v>
      </c>
      <c r="G233" s="46" t="s">
        <v>7</v>
      </c>
      <c r="H233">
        <v>1</v>
      </c>
    </row>
    <row r="234" spans="3:8">
      <c r="C234" t="s">
        <v>39</v>
      </c>
      <c r="D234">
        <v>1</v>
      </c>
      <c r="G234" s="46" t="s">
        <v>13</v>
      </c>
      <c r="H234">
        <v>1</v>
      </c>
    </row>
    <row r="235" spans="3:8">
      <c r="C235" t="s">
        <v>7</v>
      </c>
      <c r="D235">
        <v>1</v>
      </c>
      <c r="G235" s="46" t="s">
        <v>15</v>
      </c>
      <c r="H235">
        <v>1</v>
      </c>
    </row>
    <row r="236" spans="3:8">
      <c r="C236" t="s">
        <v>39</v>
      </c>
      <c r="D236">
        <v>1</v>
      </c>
      <c r="G236" s="46" t="s">
        <v>26</v>
      </c>
      <c r="H236">
        <v>1</v>
      </c>
    </row>
    <row r="237" spans="3:8">
      <c r="C237" t="s">
        <v>25</v>
      </c>
      <c r="D237">
        <v>1</v>
      </c>
      <c r="G237" s="46" t="s">
        <v>21</v>
      </c>
      <c r="H237">
        <v>1</v>
      </c>
    </row>
    <row r="238" spans="3:8">
      <c r="C238" t="s">
        <v>23</v>
      </c>
      <c r="D238">
        <v>1</v>
      </c>
      <c r="G238" s="46" t="s">
        <v>7</v>
      </c>
      <c r="H238">
        <v>1</v>
      </c>
    </row>
    <row r="239" spans="3:8">
      <c r="C239" t="s">
        <v>8</v>
      </c>
      <c r="D239">
        <v>1</v>
      </c>
      <c r="G239" s="46" t="s">
        <v>21</v>
      </c>
      <c r="H239">
        <v>1</v>
      </c>
    </row>
    <row r="240" spans="3:8">
      <c r="C240" t="s">
        <v>14</v>
      </c>
      <c r="D240">
        <v>1</v>
      </c>
      <c r="G240" s="46" t="s">
        <v>36</v>
      </c>
      <c r="H240">
        <v>1</v>
      </c>
    </row>
    <row r="241" spans="3:8">
      <c r="C241" t="s">
        <v>16</v>
      </c>
      <c r="D241">
        <v>1</v>
      </c>
      <c r="G241" s="46" t="s">
        <v>34</v>
      </c>
      <c r="H241">
        <v>1</v>
      </c>
    </row>
    <row r="242" spans="3:8">
      <c r="C242" t="s">
        <v>18</v>
      </c>
      <c r="D242">
        <v>1</v>
      </c>
      <c r="G242" s="46" t="s">
        <v>35</v>
      </c>
      <c r="H242">
        <v>1</v>
      </c>
    </row>
    <row r="243" spans="3:8">
      <c r="C243" t="s">
        <v>18</v>
      </c>
      <c r="D243">
        <v>1</v>
      </c>
      <c r="G243" s="46" t="s">
        <v>27</v>
      </c>
      <c r="H243">
        <v>1</v>
      </c>
    </row>
    <row r="244" spans="3:8">
      <c r="C244" t="s">
        <v>10</v>
      </c>
      <c r="D244">
        <v>1</v>
      </c>
      <c r="G244" s="46" t="s">
        <v>31</v>
      </c>
      <c r="H244">
        <v>1</v>
      </c>
    </row>
    <row r="245" spans="3:8">
      <c r="C245" t="s">
        <v>7</v>
      </c>
      <c r="D245">
        <v>1</v>
      </c>
      <c r="G245" s="46" t="s">
        <v>39</v>
      </c>
      <c r="H245">
        <v>1</v>
      </c>
    </row>
    <row r="246" spans="3:8">
      <c r="C246" t="s">
        <v>17</v>
      </c>
      <c r="D246">
        <v>1</v>
      </c>
      <c r="G246" s="46" t="s">
        <v>17</v>
      </c>
      <c r="H246">
        <v>1</v>
      </c>
    </row>
    <row r="247" spans="3:8">
      <c r="C247" t="s">
        <v>31</v>
      </c>
      <c r="D247">
        <v>1</v>
      </c>
      <c r="G247" s="46" t="s">
        <v>21</v>
      </c>
      <c r="H247">
        <v>1</v>
      </c>
    </row>
    <row r="248" spans="3:8">
      <c r="C248" t="s">
        <v>13</v>
      </c>
      <c r="D248">
        <v>1</v>
      </c>
      <c r="G248" s="46" t="s">
        <v>39</v>
      </c>
      <c r="H248">
        <v>1</v>
      </c>
    </row>
    <row r="249" spans="3:8">
      <c r="C249" t="s">
        <v>32</v>
      </c>
      <c r="D249">
        <v>1</v>
      </c>
      <c r="G249" s="46" t="s">
        <v>23</v>
      </c>
      <c r="H249">
        <v>1</v>
      </c>
    </row>
    <row r="250" spans="3:8">
      <c r="C250" t="s">
        <v>11</v>
      </c>
      <c r="D250">
        <v>1</v>
      </c>
      <c r="G250" s="46" t="s">
        <v>32</v>
      </c>
      <c r="H250">
        <v>1</v>
      </c>
    </row>
    <row r="251" spans="3:8">
      <c r="C251" t="s">
        <v>37</v>
      </c>
      <c r="D251">
        <v>1</v>
      </c>
      <c r="G251" s="46" t="s">
        <v>32</v>
      </c>
      <c r="H251">
        <v>1</v>
      </c>
    </row>
    <row r="252" spans="3:8">
      <c r="C252" t="s">
        <v>16</v>
      </c>
      <c r="D252">
        <v>1</v>
      </c>
      <c r="G252" s="46" t="s">
        <v>19</v>
      </c>
      <c r="H252">
        <v>1</v>
      </c>
    </row>
    <row r="253" spans="3:8">
      <c r="C253" t="s">
        <v>33</v>
      </c>
      <c r="D253">
        <v>1</v>
      </c>
      <c r="G253" s="46" t="s">
        <v>28</v>
      </c>
      <c r="H253">
        <v>1</v>
      </c>
    </row>
    <row r="254" spans="3:8">
      <c r="C254" t="s">
        <v>23</v>
      </c>
      <c r="D254">
        <v>1</v>
      </c>
      <c r="G254" s="46" t="s">
        <v>34</v>
      </c>
      <c r="H254">
        <v>1</v>
      </c>
    </row>
    <row r="255" spans="3:8">
      <c r="C255" t="s">
        <v>39</v>
      </c>
      <c r="D255">
        <v>1</v>
      </c>
      <c r="G255" s="46" t="s">
        <v>21</v>
      </c>
      <c r="H255">
        <v>1</v>
      </c>
    </row>
    <row r="256" spans="3:8">
      <c r="C256" t="s">
        <v>8</v>
      </c>
      <c r="D256">
        <v>1</v>
      </c>
      <c r="G256" s="46" t="s">
        <v>11</v>
      </c>
      <c r="H256">
        <v>1</v>
      </c>
    </row>
    <row r="257" spans="3:8">
      <c r="C257" t="s">
        <v>36</v>
      </c>
      <c r="D257">
        <v>1</v>
      </c>
      <c r="G257" s="46" t="s">
        <v>34</v>
      </c>
      <c r="H257">
        <v>1</v>
      </c>
    </row>
    <row r="258" spans="3:8">
      <c r="C258" t="s">
        <v>26</v>
      </c>
      <c r="D258">
        <v>1</v>
      </c>
      <c r="G258" s="46" t="s">
        <v>24</v>
      </c>
      <c r="H258">
        <v>1</v>
      </c>
    </row>
    <row r="259" spans="3:8">
      <c r="C259" t="s">
        <v>10</v>
      </c>
      <c r="D259">
        <v>1</v>
      </c>
      <c r="G259" s="46" t="s">
        <v>11</v>
      </c>
      <c r="H259">
        <v>1</v>
      </c>
    </row>
    <row r="260" spans="3:8">
      <c r="C260" t="s">
        <v>24</v>
      </c>
      <c r="D260">
        <v>1</v>
      </c>
      <c r="G260" s="46" t="s">
        <v>16</v>
      </c>
      <c r="H260">
        <v>1</v>
      </c>
    </row>
    <row r="261" spans="3:8">
      <c r="C261" t="s">
        <v>34</v>
      </c>
      <c r="D261">
        <v>1</v>
      </c>
      <c r="G261" s="46" t="s">
        <v>35</v>
      </c>
      <c r="H261">
        <v>1</v>
      </c>
    </row>
    <row r="262" spans="3:8">
      <c r="C262" t="s">
        <v>27</v>
      </c>
      <c r="D262">
        <v>1</v>
      </c>
      <c r="G262" s="46" t="s">
        <v>8</v>
      </c>
      <c r="H262">
        <v>1</v>
      </c>
    </row>
    <row r="263" spans="3:8">
      <c r="C263" t="s">
        <v>19</v>
      </c>
      <c r="D263">
        <v>1</v>
      </c>
      <c r="G263" s="46" t="s">
        <v>37</v>
      </c>
      <c r="H263">
        <v>1</v>
      </c>
    </row>
    <row r="264" spans="3:8">
      <c r="C264" t="s">
        <v>8</v>
      </c>
      <c r="D264">
        <v>1</v>
      </c>
      <c r="G264" s="46" t="s">
        <v>22</v>
      </c>
      <c r="H264">
        <v>1</v>
      </c>
    </row>
    <row r="265" spans="3:8">
      <c r="C265" t="s">
        <v>30</v>
      </c>
      <c r="D265">
        <v>1</v>
      </c>
      <c r="G265" s="46" t="s">
        <v>32</v>
      </c>
      <c r="H265">
        <v>1</v>
      </c>
    </row>
    <row r="266" spans="3:8">
      <c r="C266" t="s">
        <v>16</v>
      </c>
      <c r="D266">
        <v>1</v>
      </c>
      <c r="G266" s="46" t="s">
        <v>34</v>
      </c>
      <c r="H266">
        <v>1</v>
      </c>
    </row>
    <row r="267" spans="3:8">
      <c r="C267" t="s">
        <v>31</v>
      </c>
      <c r="D267">
        <v>1</v>
      </c>
      <c r="G267" s="46" t="s">
        <v>20</v>
      </c>
      <c r="H267">
        <v>1</v>
      </c>
    </row>
    <row r="268" spans="3:8">
      <c r="C268" t="s">
        <v>18</v>
      </c>
      <c r="D268">
        <v>1</v>
      </c>
      <c r="G268" s="46" t="s">
        <v>20</v>
      </c>
      <c r="H268">
        <v>1</v>
      </c>
    </row>
    <row r="269" spans="3:8">
      <c r="C269" t="s">
        <v>34</v>
      </c>
      <c r="D269">
        <v>1</v>
      </c>
      <c r="G269" s="46" t="s">
        <v>7</v>
      </c>
      <c r="H269">
        <v>1</v>
      </c>
    </row>
    <row r="270" spans="3:8">
      <c r="C270" t="s">
        <v>26</v>
      </c>
      <c r="D270">
        <v>1</v>
      </c>
      <c r="G270" s="46" t="s">
        <v>15</v>
      </c>
      <c r="H270">
        <v>1</v>
      </c>
    </row>
    <row r="271" spans="3:8">
      <c r="C271" t="s">
        <v>21</v>
      </c>
      <c r="D271">
        <v>1</v>
      </c>
      <c r="G271" s="46" t="s">
        <v>21</v>
      </c>
      <c r="H271">
        <v>1</v>
      </c>
    </row>
    <row r="272" spans="3:8">
      <c r="C272" t="s">
        <v>11</v>
      </c>
      <c r="D272">
        <v>1</v>
      </c>
      <c r="G272" s="46" t="s">
        <v>17</v>
      </c>
      <c r="H272">
        <v>1</v>
      </c>
    </row>
    <row r="273" spans="3:8">
      <c r="C273" t="s">
        <v>18</v>
      </c>
      <c r="D273">
        <v>1</v>
      </c>
      <c r="G273" s="46" t="s">
        <v>14</v>
      </c>
      <c r="H273">
        <v>1</v>
      </c>
    </row>
    <row r="274" spans="3:8">
      <c r="C274" t="s">
        <v>12</v>
      </c>
      <c r="D274">
        <v>1</v>
      </c>
      <c r="G274" s="46" t="s">
        <v>25</v>
      </c>
      <c r="H274">
        <v>1</v>
      </c>
    </row>
    <row r="275" spans="3:8">
      <c r="C275" t="s">
        <v>25</v>
      </c>
      <c r="D275">
        <v>1</v>
      </c>
      <c r="G275" s="46" t="s">
        <v>16</v>
      </c>
      <c r="H275">
        <v>1</v>
      </c>
    </row>
    <row r="276" spans="3:8">
      <c r="C276" t="s">
        <v>30</v>
      </c>
      <c r="D276">
        <v>1</v>
      </c>
      <c r="G276" s="46" t="s">
        <v>20</v>
      </c>
      <c r="H276">
        <v>1</v>
      </c>
    </row>
    <row r="277" spans="3:8">
      <c r="C277" t="s">
        <v>36</v>
      </c>
      <c r="D277">
        <v>1</v>
      </c>
      <c r="G277" s="46" t="s">
        <v>23</v>
      </c>
      <c r="H277">
        <v>1</v>
      </c>
    </row>
    <row r="278" spans="3:8">
      <c r="C278" t="s">
        <v>35</v>
      </c>
      <c r="D278">
        <v>1</v>
      </c>
      <c r="G278" s="46" t="s">
        <v>29</v>
      </c>
      <c r="H278">
        <v>1</v>
      </c>
    </row>
    <row r="279" spans="3:8">
      <c r="C279" t="s">
        <v>8</v>
      </c>
      <c r="D279">
        <v>1</v>
      </c>
      <c r="G279" s="46" t="s">
        <v>28</v>
      </c>
      <c r="H279">
        <v>1</v>
      </c>
    </row>
    <row r="280" spans="3:8">
      <c r="C280" t="s">
        <v>28</v>
      </c>
      <c r="D280">
        <v>1</v>
      </c>
      <c r="G280" s="46" t="s">
        <v>15</v>
      </c>
      <c r="H280">
        <v>1</v>
      </c>
    </row>
    <row r="281" spans="3:8">
      <c r="C281" t="s">
        <v>8</v>
      </c>
      <c r="D281">
        <v>1</v>
      </c>
      <c r="G281" s="46" t="s">
        <v>8</v>
      </c>
      <c r="H281">
        <v>1</v>
      </c>
    </row>
    <row r="282" spans="3:8">
      <c r="C282" t="s">
        <v>38</v>
      </c>
      <c r="D282">
        <v>1</v>
      </c>
      <c r="G282" s="46" t="s">
        <v>20</v>
      </c>
      <c r="H282">
        <v>1</v>
      </c>
    </row>
    <row r="283" spans="3:8">
      <c r="C283" t="s">
        <v>33</v>
      </c>
      <c r="D283">
        <v>1</v>
      </c>
      <c r="G283" s="46" t="s">
        <v>13</v>
      </c>
      <c r="H283">
        <v>1</v>
      </c>
    </row>
    <row r="284" spans="3:8">
      <c r="C284" t="s">
        <v>21</v>
      </c>
      <c r="D284">
        <v>1</v>
      </c>
      <c r="G284" s="46" t="s">
        <v>34</v>
      </c>
      <c r="H284">
        <v>1</v>
      </c>
    </row>
    <row r="285" spans="3:8">
      <c r="C285" t="s">
        <v>16</v>
      </c>
      <c r="D285">
        <v>1</v>
      </c>
      <c r="G285" s="46" t="s">
        <v>27</v>
      </c>
      <c r="H285">
        <v>1</v>
      </c>
    </row>
    <row r="286" spans="3:8">
      <c r="C286" t="s">
        <v>32</v>
      </c>
      <c r="D286">
        <v>1</v>
      </c>
      <c r="G286" s="46" t="s">
        <v>32</v>
      </c>
      <c r="H286">
        <v>1</v>
      </c>
    </row>
    <row r="287" spans="3:8">
      <c r="C287" t="s">
        <v>31</v>
      </c>
      <c r="D287">
        <v>1</v>
      </c>
      <c r="G287" s="46" t="s">
        <v>25</v>
      </c>
      <c r="H287">
        <v>1</v>
      </c>
    </row>
    <row r="288" spans="3:8">
      <c r="C288" t="s">
        <v>8</v>
      </c>
      <c r="D288">
        <v>1</v>
      </c>
      <c r="G288" s="46" t="s">
        <v>18</v>
      </c>
      <c r="H288">
        <v>1</v>
      </c>
    </row>
    <row r="289" spans="3:8">
      <c r="C289" t="s">
        <v>39</v>
      </c>
      <c r="D289">
        <v>1</v>
      </c>
      <c r="G289" s="46" t="s">
        <v>21</v>
      </c>
      <c r="H289">
        <v>1</v>
      </c>
    </row>
    <row r="290" spans="3:8">
      <c r="C290" t="s">
        <v>17</v>
      </c>
      <c r="D290">
        <v>1</v>
      </c>
      <c r="G290" s="46" t="s">
        <v>38</v>
      </c>
      <c r="H290">
        <v>1</v>
      </c>
    </row>
    <row r="291" spans="3:8">
      <c r="C291" t="s">
        <v>24</v>
      </c>
      <c r="D291">
        <v>1</v>
      </c>
      <c r="G291" s="46" t="s">
        <v>21</v>
      </c>
      <c r="H291">
        <v>1</v>
      </c>
    </row>
    <row r="292" spans="3:8">
      <c r="C292" t="s">
        <v>29</v>
      </c>
      <c r="D292">
        <v>1</v>
      </c>
      <c r="G292" s="46" t="s">
        <v>27</v>
      </c>
      <c r="H292">
        <v>1</v>
      </c>
    </row>
    <row r="293" spans="3:8">
      <c r="C293" t="s">
        <v>20</v>
      </c>
      <c r="D293">
        <v>1</v>
      </c>
      <c r="G293" s="46" t="s">
        <v>18</v>
      </c>
      <c r="H293">
        <v>1</v>
      </c>
    </row>
    <row r="294" spans="3:8">
      <c r="C294" t="s">
        <v>16</v>
      </c>
      <c r="D294">
        <v>1</v>
      </c>
      <c r="G294" s="46" t="s">
        <v>28</v>
      </c>
      <c r="H294">
        <v>1</v>
      </c>
    </row>
    <row r="295" spans="3:8">
      <c r="C295" t="s">
        <v>22</v>
      </c>
      <c r="D295">
        <v>1</v>
      </c>
      <c r="G295" s="46" t="s">
        <v>18</v>
      </c>
      <c r="H295">
        <v>1</v>
      </c>
    </row>
    <row r="296" spans="3:8">
      <c r="C296" t="s">
        <v>31</v>
      </c>
      <c r="D296">
        <v>1</v>
      </c>
      <c r="G296" s="46" t="s">
        <v>11</v>
      </c>
      <c r="H296">
        <v>1</v>
      </c>
    </row>
    <row r="297" spans="3:8">
      <c r="C297" t="s">
        <v>23</v>
      </c>
      <c r="D297">
        <v>1</v>
      </c>
      <c r="G297" s="46" t="s">
        <v>39</v>
      </c>
      <c r="H297">
        <v>1</v>
      </c>
    </row>
    <row r="298" spans="3:8">
      <c r="C298" t="s">
        <v>11</v>
      </c>
      <c r="D298">
        <v>1</v>
      </c>
      <c r="G298" s="46" t="s">
        <v>9</v>
      </c>
      <c r="H298">
        <v>1</v>
      </c>
    </row>
    <row r="299" spans="3:8">
      <c r="C299" t="s">
        <v>17</v>
      </c>
      <c r="D299">
        <v>1</v>
      </c>
      <c r="G299" s="46" t="s">
        <v>16</v>
      </c>
      <c r="H299">
        <v>1</v>
      </c>
    </row>
    <row r="300" spans="3:8">
      <c r="C300" t="s">
        <v>15</v>
      </c>
      <c r="D300">
        <v>1</v>
      </c>
      <c r="G300" s="46" t="s">
        <v>9</v>
      </c>
      <c r="H300">
        <v>1</v>
      </c>
    </row>
    <row r="301" spans="3:8">
      <c r="C301" t="s">
        <v>11</v>
      </c>
      <c r="D301">
        <v>1</v>
      </c>
      <c r="G301" s="46" t="s">
        <v>23</v>
      </c>
      <c r="H301">
        <v>1</v>
      </c>
    </row>
    <row r="302" spans="3:8">
      <c r="C302" t="s">
        <v>17</v>
      </c>
      <c r="D302">
        <v>1</v>
      </c>
      <c r="G302" s="46" t="s">
        <v>11</v>
      </c>
      <c r="H302">
        <v>1</v>
      </c>
    </row>
    <row r="303" spans="3:8">
      <c r="C303" t="s">
        <v>15</v>
      </c>
      <c r="D303">
        <v>1</v>
      </c>
      <c r="G303" s="46" t="s">
        <v>24</v>
      </c>
      <c r="H303">
        <v>1</v>
      </c>
    </row>
    <row r="304" spans="3:8">
      <c r="C304" t="s">
        <v>39</v>
      </c>
      <c r="D304">
        <v>1</v>
      </c>
      <c r="G304" s="46" t="s">
        <v>23</v>
      </c>
      <c r="H304">
        <v>1</v>
      </c>
    </row>
    <row r="305" spans="3:8">
      <c r="C305" t="s">
        <v>37</v>
      </c>
      <c r="D305">
        <v>1</v>
      </c>
      <c r="G305" s="46" t="s">
        <v>26</v>
      </c>
      <c r="H305">
        <v>1</v>
      </c>
    </row>
    <row r="306" spans="3:8">
      <c r="C306" t="s">
        <v>15</v>
      </c>
      <c r="D306">
        <v>1</v>
      </c>
      <c r="G306" s="46" t="s">
        <v>26</v>
      </c>
      <c r="H306">
        <v>1</v>
      </c>
    </row>
    <row r="307" spans="3:8">
      <c r="C307" t="s">
        <v>14</v>
      </c>
      <c r="D307">
        <v>1</v>
      </c>
      <c r="G307" s="46" t="s">
        <v>11</v>
      </c>
      <c r="H307">
        <v>1</v>
      </c>
    </row>
    <row r="308" spans="3:8">
      <c r="C308" t="s">
        <v>24</v>
      </c>
      <c r="D308">
        <v>1</v>
      </c>
      <c r="G308" s="46" t="s">
        <v>25</v>
      </c>
      <c r="H308">
        <v>1</v>
      </c>
    </row>
    <row r="309" spans="3:8">
      <c r="C309" t="s">
        <v>13</v>
      </c>
      <c r="D309">
        <v>1</v>
      </c>
      <c r="G309" s="46" t="s">
        <v>34</v>
      </c>
      <c r="H309">
        <v>1</v>
      </c>
    </row>
    <row r="310" spans="3:8">
      <c r="C310" t="s">
        <v>32</v>
      </c>
      <c r="D310">
        <v>1</v>
      </c>
      <c r="G310" s="46" t="s">
        <v>33</v>
      </c>
      <c r="H310">
        <v>1</v>
      </c>
    </row>
    <row r="311" spans="3:8">
      <c r="C311" t="s">
        <v>13</v>
      </c>
      <c r="D311">
        <v>1</v>
      </c>
      <c r="G311" s="46" t="s">
        <v>20</v>
      </c>
      <c r="H311">
        <v>1</v>
      </c>
    </row>
    <row r="312" spans="3:8">
      <c r="C312" t="s">
        <v>16</v>
      </c>
      <c r="D312">
        <v>1</v>
      </c>
      <c r="G312" s="46" t="s">
        <v>27</v>
      </c>
      <c r="H312">
        <v>1</v>
      </c>
    </row>
    <row r="313" spans="3:8">
      <c r="C313" t="s">
        <v>8</v>
      </c>
      <c r="D313">
        <v>1</v>
      </c>
      <c r="G313" s="46" t="s">
        <v>35</v>
      </c>
      <c r="H313">
        <v>1</v>
      </c>
    </row>
    <row r="314" spans="3:8">
      <c r="C314" t="s">
        <v>14</v>
      </c>
      <c r="D314">
        <v>1</v>
      </c>
      <c r="G314" s="46" t="s">
        <v>32</v>
      </c>
      <c r="H314">
        <v>1</v>
      </c>
    </row>
    <row r="315" spans="3:8">
      <c r="C315" t="s">
        <v>10</v>
      </c>
      <c r="D315">
        <v>1</v>
      </c>
      <c r="G315" s="46" t="s">
        <v>11</v>
      </c>
      <c r="H315">
        <v>1</v>
      </c>
    </row>
    <row r="316" spans="3:8">
      <c r="C316" t="s">
        <v>18</v>
      </c>
      <c r="D316">
        <v>1</v>
      </c>
      <c r="G316" s="46" t="s">
        <v>19</v>
      </c>
      <c r="H316">
        <v>1</v>
      </c>
    </row>
    <row r="317" spans="3:8">
      <c r="C317" t="s">
        <v>30</v>
      </c>
      <c r="D317">
        <v>1</v>
      </c>
      <c r="G317" s="46" t="s">
        <v>33</v>
      </c>
      <c r="H317">
        <v>1</v>
      </c>
    </row>
    <row r="318" spans="3:8">
      <c r="C318" t="s">
        <v>34</v>
      </c>
      <c r="D318">
        <v>1</v>
      </c>
      <c r="G318" s="46" t="s">
        <v>26</v>
      </c>
      <c r="H318">
        <v>1</v>
      </c>
    </row>
    <row r="319" spans="3:8">
      <c r="C319" t="s">
        <v>22</v>
      </c>
      <c r="D319">
        <v>1</v>
      </c>
      <c r="G319" s="46" t="s">
        <v>12</v>
      </c>
      <c r="H319">
        <v>1</v>
      </c>
    </row>
    <row r="320" spans="3:8">
      <c r="C320" t="s">
        <v>8</v>
      </c>
      <c r="D320">
        <v>1</v>
      </c>
      <c r="G320" s="46" t="s">
        <v>15</v>
      </c>
      <c r="H320">
        <v>1</v>
      </c>
    </row>
    <row r="321" spans="3:8">
      <c r="C321" t="s">
        <v>32</v>
      </c>
      <c r="D321">
        <v>1</v>
      </c>
      <c r="G321" s="46" t="s">
        <v>14</v>
      </c>
      <c r="H321">
        <v>1</v>
      </c>
    </row>
    <row r="322" spans="3:8">
      <c r="C322" t="s">
        <v>35</v>
      </c>
      <c r="D322">
        <v>1</v>
      </c>
      <c r="G322" s="46" t="s">
        <v>22</v>
      </c>
      <c r="H322">
        <v>1</v>
      </c>
    </row>
    <row r="323" spans="3:8">
      <c r="C323" t="s">
        <v>22</v>
      </c>
      <c r="D323">
        <v>1</v>
      </c>
      <c r="G323" s="46" t="s">
        <v>30</v>
      </c>
      <c r="H323">
        <v>1</v>
      </c>
    </row>
    <row r="324" spans="3:8">
      <c r="C324" t="s">
        <v>7</v>
      </c>
      <c r="D324">
        <v>1</v>
      </c>
      <c r="G324" s="46" t="s">
        <v>18</v>
      </c>
      <c r="H324">
        <v>1</v>
      </c>
    </row>
    <row r="325" spans="3:8">
      <c r="C325" t="s">
        <v>10</v>
      </c>
      <c r="D325">
        <v>1</v>
      </c>
      <c r="G325" s="46" t="s">
        <v>9</v>
      </c>
      <c r="H325">
        <v>1</v>
      </c>
    </row>
    <row r="326" spans="3:8">
      <c r="C326" t="s">
        <v>16</v>
      </c>
      <c r="D326">
        <v>1</v>
      </c>
      <c r="G326" s="46" t="s">
        <v>24</v>
      </c>
      <c r="H326">
        <v>1</v>
      </c>
    </row>
    <row r="327" spans="3:8">
      <c r="C327" t="s">
        <v>22</v>
      </c>
      <c r="D327">
        <v>1</v>
      </c>
      <c r="G327" s="46" t="s">
        <v>18</v>
      </c>
      <c r="H327">
        <v>1</v>
      </c>
    </row>
    <row r="328" spans="3:8">
      <c r="C328" t="s">
        <v>24</v>
      </c>
      <c r="D328">
        <v>1</v>
      </c>
      <c r="G328" s="46" t="s">
        <v>12</v>
      </c>
      <c r="H328">
        <v>1</v>
      </c>
    </row>
    <row r="329" spans="3:8">
      <c r="C329" t="s">
        <v>38</v>
      </c>
      <c r="D329">
        <v>1</v>
      </c>
      <c r="G329" s="46" t="s">
        <v>39</v>
      </c>
      <c r="H329">
        <v>1</v>
      </c>
    </row>
    <row r="330" spans="3:8">
      <c r="C330" t="s">
        <v>11</v>
      </c>
      <c r="D330">
        <v>1</v>
      </c>
      <c r="G330" s="46" t="s">
        <v>29</v>
      </c>
      <c r="H330">
        <v>1</v>
      </c>
    </row>
    <row r="331" spans="3:8">
      <c r="C331" t="s">
        <v>40</v>
      </c>
      <c r="D331">
        <v>1</v>
      </c>
      <c r="G331" s="46" t="s">
        <v>24</v>
      </c>
      <c r="H331">
        <v>1</v>
      </c>
    </row>
    <row r="332" spans="3:8">
      <c r="C332" t="s">
        <v>38</v>
      </c>
      <c r="D332">
        <v>1</v>
      </c>
      <c r="G332" s="46" t="s">
        <v>31</v>
      </c>
      <c r="H332">
        <v>1</v>
      </c>
    </row>
    <row r="333" spans="3:8">
      <c r="C333" t="s">
        <v>33</v>
      </c>
      <c r="D333">
        <v>1</v>
      </c>
      <c r="G333" s="46" t="s">
        <v>16</v>
      </c>
      <c r="H333">
        <v>1</v>
      </c>
    </row>
    <row r="334" spans="3:8">
      <c r="C334" t="s">
        <v>35</v>
      </c>
      <c r="D334">
        <v>1</v>
      </c>
      <c r="G334" s="46" t="s">
        <v>31</v>
      </c>
      <c r="H334">
        <v>1</v>
      </c>
    </row>
    <row r="335" spans="3:8">
      <c r="C335" t="s">
        <v>8</v>
      </c>
      <c r="D335">
        <v>1</v>
      </c>
      <c r="G335" s="46" t="s">
        <v>19</v>
      </c>
      <c r="H335">
        <v>1</v>
      </c>
    </row>
    <row r="336" spans="3:8">
      <c r="C336" t="s">
        <v>29</v>
      </c>
      <c r="D336">
        <v>1</v>
      </c>
      <c r="G336" s="46" t="s">
        <v>16</v>
      </c>
      <c r="H336">
        <v>1</v>
      </c>
    </row>
    <row r="337" spans="3:8">
      <c r="C337" t="s">
        <v>7</v>
      </c>
      <c r="D337">
        <v>1</v>
      </c>
      <c r="G337" s="46" t="s">
        <v>14</v>
      </c>
      <c r="H337">
        <v>1</v>
      </c>
    </row>
    <row r="338" spans="3:8">
      <c r="C338" t="s">
        <v>39</v>
      </c>
      <c r="D338">
        <v>1</v>
      </c>
      <c r="G338" s="46" t="s">
        <v>38</v>
      </c>
      <c r="H338">
        <v>1</v>
      </c>
    </row>
    <row r="339" spans="3:8">
      <c r="C339" t="s">
        <v>13</v>
      </c>
      <c r="D339">
        <v>1</v>
      </c>
      <c r="G339" s="46" t="s">
        <v>32</v>
      </c>
      <c r="H339">
        <v>1</v>
      </c>
    </row>
    <row r="340" spans="3:8">
      <c r="C340" t="s">
        <v>38</v>
      </c>
      <c r="D340">
        <v>1</v>
      </c>
      <c r="G340" s="46" t="s">
        <v>11</v>
      </c>
      <c r="H340">
        <v>1</v>
      </c>
    </row>
    <row r="341" spans="3:8">
      <c r="C341" t="s">
        <v>7</v>
      </c>
      <c r="D341">
        <v>1</v>
      </c>
      <c r="G341" s="46" t="s">
        <v>37</v>
      </c>
      <c r="H341">
        <v>1</v>
      </c>
    </row>
    <row r="342" spans="3:8">
      <c r="C342" t="s">
        <v>13</v>
      </c>
      <c r="D342">
        <v>1</v>
      </c>
      <c r="G342" s="46" t="s">
        <v>25</v>
      </c>
      <c r="H342">
        <v>1</v>
      </c>
    </row>
    <row r="343" spans="3:8">
      <c r="C343" t="s">
        <v>12</v>
      </c>
      <c r="D343">
        <v>1</v>
      </c>
      <c r="G343" s="46" t="s">
        <v>12</v>
      </c>
      <c r="H343">
        <v>1</v>
      </c>
    </row>
    <row r="344" spans="3:8">
      <c r="C344" t="s">
        <v>25</v>
      </c>
      <c r="D344">
        <v>1</v>
      </c>
      <c r="G344" s="46" t="s">
        <v>39</v>
      </c>
      <c r="H344">
        <v>1</v>
      </c>
    </row>
    <row r="345" spans="3:8">
      <c r="C345" t="s">
        <v>21</v>
      </c>
      <c r="D345">
        <v>1</v>
      </c>
      <c r="G345" s="46" t="s">
        <v>25</v>
      </c>
      <c r="H345">
        <v>1</v>
      </c>
    </row>
    <row r="346" spans="3:8">
      <c r="C346" t="s">
        <v>36</v>
      </c>
      <c r="D346">
        <v>1</v>
      </c>
      <c r="G346" s="46" t="s">
        <v>9</v>
      </c>
      <c r="H346">
        <v>1</v>
      </c>
    </row>
    <row r="347" spans="3:8">
      <c r="C347" t="s">
        <v>21</v>
      </c>
      <c r="D347">
        <v>1</v>
      </c>
      <c r="G347" s="46" t="s">
        <v>12</v>
      </c>
      <c r="H347">
        <v>1</v>
      </c>
    </row>
    <row r="348" spans="3:8">
      <c r="C348" t="s">
        <v>30</v>
      </c>
      <c r="D348">
        <v>1</v>
      </c>
      <c r="G348" s="46" t="s">
        <v>39</v>
      </c>
      <c r="H348">
        <v>1</v>
      </c>
    </row>
    <row r="349" spans="3:8">
      <c r="C349" t="s">
        <v>40</v>
      </c>
      <c r="D349">
        <v>1</v>
      </c>
      <c r="G349" s="46" t="s">
        <v>37</v>
      </c>
      <c r="H349">
        <v>1</v>
      </c>
    </row>
    <row r="350" spans="3:8">
      <c r="C350" t="s">
        <v>11</v>
      </c>
      <c r="D350">
        <v>1</v>
      </c>
      <c r="G350" s="46" t="s">
        <v>26</v>
      </c>
      <c r="H350">
        <v>1</v>
      </c>
    </row>
    <row r="351" spans="3:8">
      <c r="C351" t="s">
        <v>37</v>
      </c>
      <c r="D351">
        <v>1</v>
      </c>
      <c r="G351" s="46" t="s">
        <v>28</v>
      </c>
      <c r="H351">
        <v>1</v>
      </c>
    </row>
    <row r="352" spans="3:8">
      <c r="C352" t="s">
        <v>19</v>
      </c>
      <c r="D352">
        <v>1</v>
      </c>
      <c r="G352" s="46" t="s">
        <v>32</v>
      </c>
      <c r="H352">
        <v>1</v>
      </c>
    </row>
    <row r="353" spans="3:8">
      <c r="C353" t="s">
        <v>20</v>
      </c>
      <c r="D353">
        <v>1</v>
      </c>
      <c r="G353" s="46" t="s">
        <v>37</v>
      </c>
      <c r="H353">
        <v>1</v>
      </c>
    </row>
    <row r="354" spans="3:8">
      <c r="C354" t="s">
        <v>17</v>
      </c>
      <c r="D354">
        <v>1</v>
      </c>
      <c r="G354" s="46" t="s">
        <v>13</v>
      </c>
      <c r="H354">
        <v>1</v>
      </c>
    </row>
    <row r="355" spans="3:8">
      <c r="C355" t="s">
        <v>25</v>
      </c>
      <c r="D355">
        <v>1</v>
      </c>
      <c r="G355" s="46" t="s">
        <v>32</v>
      </c>
      <c r="H355">
        <v>1</v>
      </c>
    </row>
    <row r="356" spans="3:8">
      <c r="C356" t="s">
        <v>26</v>
      </c>
      <c r="D356">
        <v>1</v>
      </c>
      <c r="G356" s="46" t="s">
        <v>27</v>
      </c>
      <c r="H356">
        <v>1</v>
      </c>
    </row>
    <row r="357" spans="3:8">
      <c r="C357" t="s">
        <v>37</v>
      </c>
      <c r="D357">
        <v>1</v>
      </c>
      <c r="G357" s="46" t="s">
        <v>37</v>
      </c>
      <c r="H357">
        <v>1</v>
      </c>
    </row>
    <row r="358" spans="3:8">
      <c r="C358" t="s">
        <v>26</v>
      </c>
      <c r="D358">
        <v>1</v>
      </c>
      <c r="G358" s="46" t="s">
        <v>36</v>
      </c>
      <c r="H358">
        <v>1</v>
      </c>
    </row>
    <row r="359" spans="3:8">
      <c r="C359" t="s">
        <v>38</v>
      </c>
      <c r="D359">
        <v>1</v>
      </c>
      <c r="G359" s="46" t="s">
        <v>8</v>
      </c>
      <c r="H359">
        <v>1</v>
      </c>
    </row>
    <row r="360" spans="3:8">
      <c r="C360" t="s">
        <v>39</v>
      </c>
      <c r="D360">
        <v>1</v>
      </c>
      <c r="G360" s="46" t="s">
        <v>34</v>
      </c>
      <c r="H360">
        <v>1</v>
      </c>
    </row>
    <row r="361" spans="3:8">
      <c r="C361" t="s">
        <v>25</v>
      </c>
      <c r="D361">
        <v>1</v>
      </c>
      <c r="G361" s="46" t="s">
        <v>40</v>
      </c>
      <c r="H361">
        <v>1</v>
      </c>
    </row>
    <row r="362" spans="3:8">
      <c r="C362" t="s">
        <v>23</v>
      </c>
      <c r="D362">
        <v>1</v>
      </c>
      <c r="G362" s="46" t="s">
        <v>37</v>
      </c>
      <c r="H362">
        <v>1</v>
      </c>
    </row>
    <row r="363" spans="3:8">
      <c r="C363" t="s">
        <v>21</v>
      </c>
      <c r="D363">
        <v>1</v>
      </c>
      <c r="G363" s="46" t="s">
        <v>25</v>
      </c>
      <c r="H363">
        <v>1</v>
      </c>
    </row>
    <row r="364" spans="3:8">
      <c r="C364" t="s">
        <v>35</v>
      </c>
      <c r="D364">
        <v>1</v>
      </c>
      <c r="G364" s="46" t="s">
        <v>39</v>
      </c>
      <c r="H364">
        <v>1</v>
      </c>
    </row>
    <row r="365" spans="3:8">
      <c r="C365" t="s">
        <v>10</v>
      </c>
      <c r="D365">
        <v>1</v>
      </c>
      <c r="G365" s="46" t="s">
        <v>21</v>
      </c>
      <c r="H365">
        <v>1</v>
      </c>
    </row>
    <row r="366" spans="3:8">
      <c r="C366" t="s">
        <v>21</v>
      </c>
      <c r="D366">
        <v>1</v>
      </c>
      <c r="G366" s="46" t="s">
        <v>27</v>
      </c>
      <c r="H366">
        <v>1</v>
      </c>
    </row>
    <row r="367" spans="3:8">
      <c r="C367" t="s">
        <v>33</v>
      </c>
      <c r="D367">
        <v>1</v>
      </c>
      <c r="G367" s="46" t="s">
        <v>38</v>
      </c>
      <c r="H367">
        <v>1</v>
      </c>
    </row>
    <row r="368" spans="3:8">
      <c r="C368" t="s">
        <v>9</v>
      </c>
      <c r="D368">
        <v>1</v>
      </c>
      <c r="G368" s="46" t="s">
        <v>30</v>
      </c>
      <c r="H368">
        <v>1</v>
      </c>
    </row>
    <row r="369" spans="3:8">
      <c r="C369" t="s">
        <v>9</v>
      </c>
      <c r="D369">
        <v>1</v>
      </c>
      <c r="G369" s="46" t="s">
        <v>37</v>
      </c>
      <c r="H369">
        <v>1</v>
      </c>
    </row>
    <row r="370" spans="3:8">
      <c r="C370" t="s">
        <v>18</v>
      </c>
      <c r="D370">
        <v>1</v>
      </c>
    </row>
    <row r="371" spans="3:8">
      <c r="C371" t="s">
        <v>30</v>
      </c>
      <c r="D371">
        <v>1</v>
      </c>
    </row>
    <row r="372" spans="3:8">
      <c r="C372" t="s">
        <v>25</v>
      </c>
      <c r="D372">
        <v>1</v>
      </c>
    </row>
    <row r="373" spans="3:8">
      <c r="C373" t="s">
        <v>23</v>
      </c>
      <c r="D373">
        <v>1</v>
      </c>
    </row>
    <row r="374" spans="3:8">
      <c r="C374" t="s">
        <v>26</v>
      </c>
      <c r="D374">
        <v>1</v>
      </c>
    </row>
    <row r="375" spans="3:8">
      <c r="C375" t="s">
        <v>26</v>
      </c>
      <c r="D375">
        <v>1</v>
      </c>
    </row>
    <row r="376" spans="3:8">
      <c r="C376" t="s">
        <v>15</v>
      </c>
      <c r="D376">
        <v>1</v>
      </c>
    </row>
    <row r="377" spans="3:8">
      <c r="C377" t="s">
        <v>31</v>
      </c>
      <c r="D377">
        <v>1</v>
      </c>
    </row>
    <row r="378" spans="3:8">
      <c r="C378" t="s">
        <v>32</v>
      </c>
      <c r="D378">
        <v>1</v>
      </c>
    </row>
    <row r="379" spans="3:8">
      <c r="C379" t="s">
        <v>39</v>
      </c>
      <c r="D379">
        <v>1</v>
      </c>
    </row>
    <row r="380" spans="3:8">
      <c r="C380" t="s">
        <v>19</v>
      </c>
      <c r="D380">
        <v>1</v>
      </c>
    </row>
    <row r="381" spans="3:8">
      <c r="C381" t="s">
        <v>27</v>
      </c>
      <c r="D381">
        <v>1</v>
      </c>
    </row>
    <row r="382" spans="3:8">
      <c r="C382" t="s">
        <v>13</v>
      </c>
      <c r="D382">
        <v>1</v>
      </c>
    </row>
    <row r="383" spans="3:8">
      <c r="C383" t="s">
        <v>35</v>
      </c>
      <c r="D383">
        <v>1</v>
      </c>
    </row>
    <row r="384" spans="3:8">
      <c r="C384" t="s">
        <v>29</v>
      </c>
      <c r="D384">
        <v>1</v>
      </c>
    </row>
    <row r="385" spans="3:4">
      <c r="C385" t="s">
        <v>22</v>
      </c>
      <c r="D385">
        <v>1</v>
      </c>
    </row>
    <row r="386" spans="3:4">
      <c r="C386" t="s">
        <v>18</v>
      </c>
      <c r="D386">
        <v>1</v>
      </c>
    </row>
    <row r="387" spans="3:4">
      <c r="C387" t="s">
        <v>24</v>
      </c>
      <c r="D387">
        <v>1</v>
      </c>
    </row>
    <row r="388" spans="3:4">
      <c r="C388" t="s">
        <v>27</v>
      </c>
      <c r="D388">
        <v>1</v>
      </c>
    </row>
    <row r="389" spans="3:4">
      <c r="C389" t="s">
        <v>14</v>
      </c>
      <c r="D389">
        <v>1</v>
      </c>
    </row>
    <row r="390" spans="3:4">
      <c r="C390" t="s">
        <v>7</v>
      </c>
      <c r="D390">
        <v>1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D9B64-5E71-4B62-BAC4-C0F78C96F105}">
  <dimension ref="B1:E34"/>
  <sheetViews>
    <sheetView workbookViewId="0">
      <selection activeCell="J20" sqref="J20"/>
    </sheetView>
  </sheetViews>
  <sheetFormatPr baseColWidth="10" defaultRowHeight="15"/>
  <sheetData>
    <row r="1" spans="2:5">
      <c r="B1">
        <v>700023</v>
      </c>
      <c r="C1" t="s">
        <v>104</v>
      </c>
      <c r="D1">
        <v>272</v>
      </c>
      <c r="E1">
        <v>44.1</v>
      </c>
    </row>
    <row r="2" spans="2:5">
      <c r="B2">
        <v>71276</v>
      </c>
      <c r="C2" t="s">
        <v>105</v>
      </c>
      <c r="D2">
        <v>326</v>
      </c>
      <c r="E2">
        <v>43.3</v>
      </c>
    </row>
    <row r="3" spans="2:5">
      <c r="B3">
        <v>71507</v>
      </c>
      <c r="C3" t="s">
        <v>106</v>
      </c>
      <c r="D3">
        <v>172</v>
      </c>
      <c r="E3">
        <v>23.8</v>
      </c>
    </row>
    <row r="4" spans="2:5">
      <c r="B4">
        <v>71255</v>
      </c>
      <c r="C4" t="s">
        <v>107</v>
      </c>
      <c r="D4">
        <v>224</v>
      </c>
      <c r="E4">
        <v>22.8</v>
      </c>
    </row>
    <row r="5" spans="2:5">
      <c r="B5">
        <v>70067</v>
      </c>
      <c r="C5" t="s">
        <v>108</v>
      </c>
      <c r="D5">
        <v>259</v>
      </c>
      <c r="E5">
        <v>15.4</v>
      </c>
    </row>
    <row r="6" spans="2:5">
      <c r="B6">
        <v>71606</v>
      </c>
      <c r="C6" t="s">
        <v>109</v>
      </c>
      <c r="D6">
        <v>155</v>
      </c>
      <c r="E6">
        <v>12.9</v>
      </c>
    </row>
    <row r="7" spans="2:5">
      <c r="B7">
        <v>71270</v>
      </c>
      <c r="C7" t="s">
        <v>110</v>
      </c>
      <c r="D7">
        <v>203</v>
      </c>
      <c r="E7">
        <v>12.8</v>
      </c>
    </row>
    <row r="8" spans="2:5">
      <c r="B8">
        <v>71239</v>
      </c>
      <c r="C8" t="s">
        <v>111</v>
      </c>
      <c r="D8">
        <v>190</v>
      </c>
      <c r="E8">
        <v>12.6</v>
      </c>
    </row>
    <row r="9" spans="2:5">
      <c r="B9">
        <v>71188</v>
      </c>
      <c r="C9" t="s">
        <v>112</v>
      </c>
      <c r="D9">
        <v>264</v>
      </c>
      <c r="E9">
        <v>7.6</v>
      </c>
    </row>
    <row r="10" spans="2:5">
      <c r="B10">
        <v>70930</v>
      </c>
      <c r="C10" t="s">
        <v>113</v>
      </c>
      <c r="D10">
        <v>213</v>
      </c>
      <c r="E10">
        <v>6.1</v>
      </c>
    </row>
    <row r="11" spans="2:5">
      <c r="B11">
        <v>71031</v>
      </c>
      <c r="C11" t="s">
        <v>114</v>
      </c>
      <c r="D11">
        <v>198</v>
      </c>
      <c r="E11">
        <v>3</v>
      </c>
    </row>
    <row r="12" spans="2:5">
      <c r="B12">
        <v>71607</v>
      </c>
      <c r="C12" t="s">
        <v>115</v>
      </c>
      <c r="D12">
        <v>241</v>
      </c>
      <c r="E12">
        <v>2.9</v>
      </c>
    </row>
    <row r="13" spans="2:5">
      <c r="B13">
        <v>71662</v>
      </c>
      <c r="C13" t="s">
        <v>116</v>
      </c>
      <c r="D13">
        <v>139</v>
      </c>
      <c r="E13">
        <v>2.9</v>
      </c>
    </row>
    <row r="14" spans="2:5">
      <c r="B14">
        <v>71129</v>
      </c>
      <c r="C14" t="s">
        <v>117</v>
      </c>
      <c r="D14">
        <v>168</v>
      </c>
      <c r="E14">
        <v>2.4</v>
      </c>
    </row>
    <row r="15" spans="2:5">
      <c r="B15">
        <v>70066</v>
      </c>
      <c r="C15" t="s">
        <v>118</v>
      </c>
      <c r="D15">
        <v>73</v>
      </c>
      <c r="E15">
        <v>1.4</v>
      </c>
    </row>
    <row r="16" spans="2:5">
      <c r="B16">
        <v>71174</v>
      </c>
      <c r="C16" t="s">
        <v>119</v>
      </c>
      <c r="D16">
        <v>296</v>
      </c>
      <c r="E16">
        <v>0.7</v>
      </c>
    </row>
    <row r="17" spans="2:5">
      <c r="B17">
        <v>71063</v>
      </c>
      <c r="C17" t="s">
        <v>120</v>
      </c>
      <c r="D17">
        <v>158</v>
      </c>
      <c r="E17">
        <v>0.6</v>
      </c>
    </row>
    <row r="18" spans="2:5">
      <c r="B18">
        <v>71248</v>
      </c>
      <c r="C18" t="s">
        <v>121</v>
      </c>
      <c r="D18">
        <v>105</v>
      </c>
      <c r="E18">
        <v>0</v>
      </c>
    </row>
    <row r="19" spans="2:5">
      <c r="B19">
        <v>71159</v>
      </c>
      <c r="C19" t="s">
        <v>122</v>
      </c>
      <c r="D19">
        <v>172</v>
      </c>
      <c r="E19">
        <v>-0.6</v>
      </c>
    </row>
    <row r="20" spans="2:5">
      <c r="B20">
        <v>71139</v>
      </c>
      <c r="C20" t="s">
        <v>123</v>
      </c>
      <c r="D20">
        <v>106</v>
      </c>
      <c r="E20">
        <v>-0.9</v>
      </c>
    </row>
    <row r="21" spans="2:5">
      <c r="B21">
        <v>71045</v>
      </c>
      <c r="C21" t="s">
        <v>124</v>
      </c>
      <c r="D21">
        <v>177</v>
      </c>
      <c r="E21">
        <v>-1.7</v>
      </c>
    </row>
    <row r="22" spans="2:5">
      <c r="B22">
        <v>71601</v>
      </c>
      <c r="C22" t="s">
        <v>125</v>
      </c>
      <c r="D22">
        <v>100</v>
      </c>
      <c r="E22">
        <v>-2</v>
      </c>
    </row>
    <row r="23" spans="2:5">
      <c r="B23">
        <v>71252</v>
      </c>
      <c r="C23" t="s">
        <v>126</v>
      </c>
      <c r="D23">
        <v>132</v>
      </c>
      <c r="E23">
        <v>-2.2999999999999998</v>
      </c>
    </row>
    <row r="24" spans="2:5">
      <c r="B24">
        <v>71510</v>
      </c>
      <c r="C24" t="s">
        <v>127</v>
      </c>
      <c r="D24">
        <v>96</v>
      </c>
      <c r="E24">
        <v>-5.2</v>
      </c>
    </row>
    <row r="25" spans="2:5">
      <c r="B25">
        <v>71024</v>
      </c>
      <c r="C25" t="s">
        <v>128</v>
      </c>
      <c r="D25">
        <v>191</v>
      </c>
      <c r="E25">
        <v>-6.3</v>
      </c>
    </row>
    <row r="26" spans="2:5">
      <c r="B26">
        <v>71050</v>
      </c>
      <c r="C26" t="s">
        <v>129</v>
      </c>
      <c r="D26">
        <v>170</v>
      </c>
      <c r="E26">
        <v>-6.5</v>
      </c>
    </row>
    <row r="27" spans="2:5">
      <c r="B27">
        <v>71594</v>
      </c>
      <c r="C27" t="s">
        <v>130</v>
      </c>
      <c r="D27">
        <v>178</v>
      </c>
      <c r="E27">
        <v>-7.3</v>
      </c>
    </row>
    <row r="28" spans="2:5">
      <c r="B28">
        <v>71505</v>
      </c>
      <c r="C28" t="s">
        <v>131</v>
      </c>
      <c r="D28">
        <v>200</v>
      </c>
      <c r="E28">
        <v>-9</v>
      </c>
    </row>
    <row r="29" spans="2:5">
      <c r="B29">
        <v>71602</v>
      </c>
      <c r="C29" t="s">
        <v>132</v>
      </c>
      <c r="D29">
        <v>128</v>
      </c>
      <c r="E29">
        <v>-10.9</v>
      </c>
    </row>
    <row r="30" spans="2:5">
      <c r="B30">
        <v>71595</v>
      </c>
      <c r="C30" t="s">
        <v>133</v>
      </c>
      <c r="D30">
        <v>171</v>
      </c>
      <c r="E30">
        <v>-12.3</v>
      </c>
    </row>
    <row r="31" spans="2:5">
      <c r="B31">
        <v>71591</v>
      </c>
      <c r="C31" t="s">
        <v>134</v>
      </c>
      <c r="D31">
        <v>146</v>
      </c>
      <c r="E31">
        <v>-12.3</v>
      </c>
    </row>
    <row r="32" spans="2:5">
      <c r="B32">
        <v>71506</v>
      </c>
      <c r="C32" t="s">
        <v>135</v>
      </c>
      <c r="D32">
        <v>193</v>
      </c>
      <c r="E32">
        <v>-13</v>
      </c>
    </row>
    <row r="33" spans="2:5">
      <c r="B33">
        <v>71592</v>
      </c>
      <c r="C33" t="s">
        <v>136</v>
      </c>
      <c r="D33">
        <v>173</v>
      </c>
      <c r="E33">
        <v>-15</v>
      </c>
    </row>
    <row r="34" spans="2:5">
      <c r="B34">
        <v>71054</v>
      </c>
      <c r="C34" t="s">
        <v>137</v>
      </c>
      <c r="D34">
        <v>126</v>
      </c>
      <c r="E34">
        <v>-16.7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4BE2-1929-4AAD-9C57-45C90493D13D}">
  <dimension ref="A1:AV35"/>
  <sheetViews>
    <sheetView topLeftCell="D1" workbookViewId="0">
      <selection activeCell="S9" sqref="S9"/>
    </sheetView>
  </sheetViews>
  <sheetFormatPr baseColWidth="10" defaultRowHeight="15"/>
  <cols>
    <col min="1" max="1" width="6.28515625" bestFit="1" customWidth="1"/>
    <col min="2" max="3" width="7" bestFit="1" customWidth="1"/>
    <col min="4" max="4" width="39.7109375" bestFit="1" customWidth="1"/>
    <col min="5" max="5" width="39.7109375" customWidth="1"/>
    <col min="6" max="6" width="7" bestFit="1" customWidth="1"/>
    <col min="7" max="7" width="20.28515625" bestFit="1" customWidth="1"/>
    <col min="8" max="8" width="8.140625" bestFit="1" customWidth="1"/>
    <col min="9" max="9" width="7.85546875" bestFit="1" customWidth="1"/>
    <col min="10" max="10" width="7.85546875" style="34" customWidth="1"/>
    <col min="11" max="11" width="8.28515625" bestFit="1" customWidth="1"/>
    <col min="12" max="12" width="7.85546875" bestFit="1" customWidth="1"/>
    <col min="13" max="13" width="7.85546875" style="34" customWidth="1"/>
    <col min="14" max="14" width="10.5703125" bestFit="1" customWidth="1"/>
    <col min="15" max="15" width="7.85546875" bestFit="1" customWidth="1"/>
    <col min="16" max="16" width="7.85546875" style="34" customWidth="1"/>
    <col min="17" max="17" width="11.140625" bestFit="1" customWidth="1"/>
    <col min="18" max="18" width="7.85546875" style="44" bestFit="1" customWidth="1"/>
    <col min="19" max="19" width="7.85546875" style="34" customWidth="1"/>
    <col min="20" max="20" width="8.140625" bestFit="1" customWidth="1"/>
    <col min="21" max="21" width="7.85546875" bestFit="1" customWidth="1"/>
    <col min="22" max="22" width="7.85546875" style="34" customWidth="1"/>
    <col min="23" max="23" width="10.85546875" bestFit="1" customWidth="1"/>
    <col min="24" max="24" width="7.85546875" bestFit="1" customWidth="1"/>
    <col min="25" max="25" width="7.85546875" style="34" customWidth="1"/>
    <col min="26" max="26" width="10.28515625" style="149" bestFit="1" customWidth="1"/>
    <col min="27" max="27" width="10.140625" style="149" customWidth="1"/>
    <col min="28" max="29" width="10" style="150" customWidth="1"/>
    <col min="30" max="30" width="7.5703125" style="41" bestFit="1" customWidth="1"/>
    <col min="31" max="31" width="5.140625" bestFit="1" customWidth="1"/>
    <col min="32" max="32" width="7.85546875" bestFit="1" customWidth="1"/>
    <col min="33" max="33" width="10.140625" style="44" bestFit="1" customWidth="1"/>
    <col min="34" max="34" width="10.7109375" bestFit="1" customWidth="1"/>
    <col min="35" max="35" width="7.85546875" bestFit="1" customWidth="1"/>
    <col min="36" max="36" width="7.85546875" style="34" customWidth="1"/>
    <col min="37" max="37" width="11.140625" bestFit="1" customWidth="1"/>
    <col min="38" max="38" width="7.85546875" bestFit="1" customWidth="1"/>
    <col min="39" max="39" width="7.85546875" style="44" customWidth="1"/>
    <col min="40" max="40" width="8" bestFit="1" customWidth="1"/>
    <col min="41" max="41" width="7.85546875" bestFit="1" customWidth="1"/>
    <col min="42" max="42" width="7.85546875" style="34" customWidth="1"/>
    <col min="44" max="44" width="7.85546875" bestFit="1" customWidth="1"/>
    <col min="45" max="45" width="7.85546875" customWidth="1"/>
    <col min="46" max="46" width="11.140625" bestFit="1" customWidth="1"/>
    <col min="47" max="47" width="7.85546875" bestFit="1" customWidth="1"/>
    <col min="48" max="48" width="11.42578125" style="34"/>
  </cols>
  <sheetData>
    <row r="1" spans="1:48" ht="76.5">
      <c r="A1" s="11" t="s">
        <v>0</v>
      </c>
      <c r="B1" s="12" t="s">
        <v>1</v>
      </c>
      <c r="C1" s="12" t="s">
        <v>41</v>
      </c>
      <c r="D1" s="11" t="s">
        <v>2</v>
      </c>
      <c r="E1" s="12"/>
      <c r="F1" s="12" t="s">
        <v>1</v>
      </c>
      <c r="G1" s="12" t="s">
        <v>3</v>
      </c>
      <c r="H1" s="18" t="s">
        <v>92</v>
      </c>
      <c r="I1" s="18"/>
      <c r="J1" s="32"/>
      <c r="K1" s="18" t="s">
        <v>93</v>
      </c>
      <c r="L1" s="18"/>
      <c r="M1" s="35"/>
      <c r="N1" s="19" t="s">
        <v>94</v>
      </c>
      <c r="O1" s="18"/>
      <c r="P1" s="35"/>
      <c r="Q1" s="47" t="s">
        <v>95</v>
      </c>
      <c r="R1" s="48"/>
      <c r="S1" s="35"/>
      <c r="T1" s="20" t="s">
        <v>96</v>
      </c>
      <c r="U1" s="18"/>
      <c r="V1" s="35"/>
      <c r="W1" s="47" t="s">
        <v>97</v>
      </c>
      <c r="X1" s="18"/>
      <c r="Y1" s="32"/>
      <c r="Z1" s="21" t="s">
        <v>270</v>
      </c>
      <c r="AA1" s="21" t="s">
        <v>138</v>
      </c>
      <c r="AB1" s="39"/>
      <c r="AC1" s="39"/>
      <c r="AD1" s="39"/>
      <c r="AE1" s="21" t="s">
        <v>98</v>
      </c>
      <c r="AF1" s="22">
        <v>2024</v>
      </c>
      <c r="AG1" s="42"/>
      <c r="AH1" s="23" t="s">
        <v>99</v>
      </c>
      <c r="AI1" s="24"/>
      <c r="AJ1" s="37"/>
      <c r="AK1" s="21" t="s">
        <v>100</v>
      </c>
      <c r="AL1" s="22"/>
      <c r="AM1" s="42"/>
      <c r="AN1" s="25" t="s">
        <v>101</v>
      </c>
      <c r="AO1" s="22"/>
      <c r="AP1" s="36"/>
      <c r="AQ1" s="26" t="s">
        <v>102</v>
      </c>
      <c r="AR1" s="22"/>
      <c r="AS1" s="22"/>
      <c r="AT1" s="26" t="s">
        <v>103</v>
      </c>
      <c r="AU1" s="22"/>
    </row>
    <row r="2" spans="1:48">
      <c r="A2" s="6" t="s">
        <v>77</v>
      </c>
      <c r="B2" s="6">
        <v>71129</v>
      </c>
      <c r="C2" s="6">
        <v>193601</v>
      </c>
      <c r="D2" s="6" t="s">
        <v>30</v>
      </c>
      <c r="E2" s="146" t="s">
        <v>30</v>
      </c>
      <c r="F2" s="6">
        <v>71129</v>
      </c>
      <c r="G2" s="6" t="s">
        <v>50</v>
      </c>
      <c r="H2" s="2">
        <v>263137</v>
      </c>
      <c r="I2" s="27">
        <v>372109</v>
      </c>
      <c r="J2" s="33">
        <v>-0.29284967576704674</v>
      </c>
      <c r="K2" s="2">
        <v>1000252</v>
      </c>
      <c r="L2" s="27">
        <v>853150</v>
      </c>
      <c r="M2" s="33">
        <v>0.17242220008204887</v>
      </c>
      <c r="N2" s="2">
        <v>425277</v>
      </c>
      <c r="O2" s="27">
        <v>501105</v>
      </c>
      <c r="P2" s="33">
        <v>-0.15132157930972551</v>
      </c>
      <c r="Q2" s="2">
        <v>12.19</v>
      </c>
      <c r="R2" s="43">
        <v>11.94</v>
      </c>
      <c r="S2" s="33">
        <f>(Q2-R2)/R2</f>
        <v>2.0938023450586266E-2</v>
      </c>
      <c r="T2" s="1">
        <v>14985.09513742072</v>
      </c>
      <c r="U2" s="27"/>
      <c r="V2" s="33" t="e">
        <f>(T2-U2)/U2</f>
        <v>#DIV/0!</v>
      </c>
      <c r="W2" s="2">
        <v>6.1899999999999995</v>
      </c>
      <c r="X2" s="27">
        <v>6.33</v>
      </c>
      <c r="Y2" s="33">
        <f>(W2-X2)/X2</f>
        <v>-2.2116903633491402E-2</v>
      </c>
      <c r="Z2" s="147">
        <v>-573</v>
      </c>
      <c r="AA2" s="148">
        <v>-908</v>
      </c>
      <c r="AB2" s="40">
        <v>335</v>
      </c>
      <c r="AC2" s="40">
        <v>335</v>
      </c>
      <c r="AD2" s="40">
        <v>48</v>
      </c>
      <c r="AE2" s="28">
        <v>-2.7000000000000011</v>
      </c>
      <c r="AF2" s="27">
        <f>VLOOKUP($F2,Feuil2!$B:$E,4,0)</f>
        <v>2.4</v>
      </c>
      <c r="AG2" s="43">
        <v>5.1000000000000014</v>
      </c>
      <c r="AH2" s="29">
        <v>0.52753531185526104</v>
      </c>
      <c r="AI2" s="27"/>
      <c r="AJ2" s="33" t="e">
        <f>(AH2-AI2)/AI2</f>
        <v>#DIV/0!</v>
      </c>
      <c r="AK2" s="30">
        <v>56.150000000000006</v>
      </c>
      <c r="AL2" s="27">
        <v>48.79</v>
      </c>
      <c r="AM2" s="43">
        <f>AK2-AL2</f>
        <v>7.3600000000000065</v>
      </c>
      <c r="AN2" s="1">
        <v>3</v>
      </c>
      <c r="AO2" s="27"/>
      <c r="AP2" s="33" t="e">
        <f>(AN2-AO2)/AO2</f>
        <v>#DIV/0!</v>
      </c>
      <c r="AQ2" s="31">
        <v>188.88888888888889</v>
      </c>
      <c r="AR2" s="27"/>
      <c r="AS2" s="27" t="e">
        <f>(AQ2-AR2)/AR2</f>
        <v>#DIV/0!</v>
      </c>
      <c r="AT2" s="2">
        <v>11.83</v>
      </c>
      <c r="AU2" s="27">
        <f>VLOOKUP($F2,[1]Feuil1!$C$3:$M$36,11,0)</f>
        <v>0</v>
      </c>
      <c r="AV2" s="33" t="e">
        <f>(AT2-AU2)/AU2</f>
        <v>#DIV/0!</v>
      </c>
    </row>
    <row r="3" spans="1:48">
      <c r="A3" s="6" t="s">
        <v>75</v>
      </c>
      <c r="B3" s="6">
        <v>70066</v>
      </c>
      <c r="C3" s="6">
        <v>182484</v>
      </c>
      <c r="D3" s="6" t="s">
        <v>37</v>
      </c>
      <c r="E3" s="146" t="s">
        <v>37</v>
      </c>
      <c r="F3" s="6">
        <v>70066</v>
      </c>
      <c r="G3" s="6" t="s">
        <v>55</v>
      </c>
      <c r="H3" s="2">
        <v>394649</v>
      </c>
      <c r="I3" s="27">
        <v>429717</v>
      </c>
      <c r="J3" s="33">
        <v>-8.1607197294963893E-2</v>
      </c>
      <c r="K3" s="2">
        <v>798311</v>
      </c>
      <c r="L3" s="27">
        <v>572275</v>
      </c>
      <c r="M3" s="33">
        <v>0.39497793892796296</v>
      </c>
      <c r="N3" s="2">
        <v>556313</v>
      </c>
      <c r="O3" s="27">
        <v>561280</v>
      </c>
      <c r="P3" s="33">
        <v>-8.8494156214367157E-3</v>
      </c>
      <c r="Q3" s="2">
        <v>14.5</v>
      </c>
      <c r="R3" s="43">
        <v>13.77</v>
      </c>
      <c r="S3" s="33">
        <f>(Q3-R3)/R3</f>
        <v>5.301379811183736E-2</v>
      </c>
      <c r="T3" s="1">
        <v>20385.232685965555</v>
      </c>
      <c r="U3" s="27"/>
      <c r="V3" s="33" t="e">
        <f>(T3-U3)/U3</f>
        <v>#DIV/0!</v>
      </c>
      <c r="W3" s="2">
        <v>7.7299999999999995</v>
      </c>
      <c r="X3" s="27">
        <v>7.51</v>
      </c>
      <c r="Y3" s="33">
        <f>(W3-X3)/X3</f>
        <v>2.9294274300932059E-2</v>
      </c>
      <c r="Z3" s="147">
        <v>-50</v>
      </c>
      <c r="AA3" s="148">
        <v>-205</v>
      </c>
      <c r="AB3" s="40">
        <v>155</v>
      </c>
      <c r="AC3" s="40">
        <v>155</v>
      </c>
      <c r="AD3" s="40">
        <v>64</v>
      </c>
      <c r="AE3" s="28">
        <v>18.600000000000012</v>
      </c>
      <c r="AF3" s="27">
        <f>VLOOKUP($F3,Feuil2!$B:$E,4,0)</f>
        <v>1.4</v>
      </c>
      <c r="AG3" s="43">
        <v>17.200000000000014</v>
      </c>
      <c r="AH3" s="29">
        <v>0.50010912265386298</v>
      </c>
      <c r="AI3" s="27"/>
      <c r="AJ3" s="33" t="e">
        <f>(AH3-AI3)/AI3</f>
        <v>#DIV/0!</v>
      </c>
      <c r="AK3" s="30">
        <v>57.85</v>
      </c>
      <c r="AL3" s="27">
        <v>54.14</v>
      </c>
      <c r="AM3" s="43">
        <f>AK3-AL3</f>
        <v>3.7100000000000009</v>
      </c>
      <c r="AN3" s="1">
        <v>1</v>
      </c>
      <c r="AO3" s="27"/>
      <c r="AP3" s="33" t="e">
        <f>(AN3-AO3)/AO3</f>
        <v>#DIV/0!</v>
      </c>
      <c r="AQ3" s="31">
        <v>200</v>
      </c>
      <c r="AR3" s="27"/>
      <c r="AS3" s="27" t="e">
        <f>(AQ3-AR3)/AR3</f>
        <v>#DIV/0!</v>
      </c>
      <c r="AT3" s="2">
        <v>20.97</v>
      </c>
      <c r="AU3" s="27">
        <f>VLOOKUP($F3,[1]Feuil1!$C$3:$M$36,11,0)</f>
        <v>4.4400000000000004</v>
      </c>
      <c r="AV3" s="33">
        <f>(AT3-AU3)/AU3</f>
        <v>3.7229729729729719</v>
      </c>
    </row>
    <row r="4" spans="1:48">
      <c r="A4" s="6" t="s">
        <v>77</v>
      </c>
      <c r="B4" s="6">
        <v>71139</v>
      </c>
      <c r="C4" s="6">
        <v>172115</v>
      </c>
      <c r="D4" s="6" t="s">
        <v>27</v>
      </c>
      <c r="E4" s="146" t="s">
        <v>27</v>
      </c>
      <c r="F4" s="6">
        <v>71139</v>
      </c>
      <c r="G4" s="6" t="s">
        <v>56</v>
      </c>
      <c r="H4" s="2">
        <v>289392</v>
      </c>
      <c r="I4" s="27">
        <v>363780</v>
      </c>
      <c r="J4" s="33">
        <v>-0.20448622793996371</v>
      </c>
      <c r="K4" s="2">
        <v>831337</v>
      </c>
      <c r="L4" s="27">
        <v>754394</v>
      </c>
      <c r="M4" s="33">
        <v>0.10199312295696944</v>
      </c>
      <c r="N4" s="2">
        <v>429025</v>
      </c>
      <c r="O4" s="27">
        <v>497996</v>
      </c>
      <c r="P4" s="33">
        <v>-0.13849709636221977</v>
      </c>
      <c r="Q4" s="2">
        <v>11.68</v>
      </c>
      <c r="R4" s="43">
        <v>12.07</v>
      </c>
      <c r="S4" s="33">
        <f>(Q4-R4)/R4</f>
        <v>-3.2311516155758127E-2</v>
      </c>
      <c r="T4" s="1">
        <v>16116.641622839968</v>
      </c>
      <c r="U4" s="27"/>
      <c r="V4" s="33" t="e">
        <f>(T4-U4)/U4</f>
        <v>#DIV/0!</v>
      </c>
      <c r="W4" s="2">
        <v>5.16</v>
      </c>
      <c r="X4" s="27">
        <v>6.26</v>
      </c>
      <c r="Y4" s="33">
        <f>(W4-X4)/X4</f>
        <v>-0.17571884984025554</v>
      </c>
      <c r="Z4" s="147">
        <v>-420</v>
      </c>
      <c r="AA4" s="148">
        <v>-361</v>
      </c>
      <c r="AB4" s="40">
        <v>-59</v>
      </c>
      <c r="AC4" s="40">
        <v>-59</v>
      </c>
      <c r="AD4" s="40">
        <v>13</v>
      </c>
      <c r="AE4" s="28">
        <v>4.4000000000000021</v>
      </c>
      <c r="AF4" s="27">
        <f>VLOOKUP($F4,Feuil2!$B:$E,4,0)</f>
        <v>-0.9</v>
      </c>
      <c r="AG4" s="43">
        <v>5.3000000000000025</v>
      </c>
      <c r="AH4" s="29">
        <v>0.50934913660978853</v>
      </c>
      <c r="AI4" s="27"/>
      <c r="AJ4" s="33" t="e">
        <f>(AH4-AI4)/AI4</f>
        <v>#DIV/0!</v>
      </c>
      <c r="AK4" s="30">
        <v>59.22</v>
      </c>
      <c r="AL4" s="27">
        <v>58.669999999999995</v>
      </c>
      <c r="AM4" s="43">
        <f>AK4-AL4</f>
        <v>0.55000000000000426</v>
      </c>
      <c r="AN4" s="1">
        <v>-1</v>
      </c>
      <c r="AO4" s="27"/>
      <c r="AP4" s="33" t="e">
        <f>(AN4-AO4)/AO4</f>
        <v>#DIV/0!</v>
      </c>
      <c r="AQ4" s="31">
        <v>166.66666666666669</v>
      </c>
      <c r="AR4" s="27"/>
      <c r="AS4" s="27" t="e">
        <f>(AQ4-AR4)/AR4</f>
        <v>#DIV/0!</v>
      </c>
      <c r="AT4" s="2">
        <v>0</v>
      </c>
      <c r="AU4" s="27">
        <f>VLOOKUP($F4,[1]Feuil1!$C$3:$M$36,11,0)</f>
        <v>0</v>
      </c>
      <c r="AV4" s="33" t="e">
        <f>(AT4-AU4)/AU4</f>
        <v>#DIV/0!</v>
      </c>
    </row>
    <row r="5" spans="1:48">
      <c r="A5" s="6" t="s">
        <v>75</v>
      </c>
      <c r="B5" s="6">
        <v>71239</v>
      </c>
      <c r="C5" s="6">
        <v>163397</v>
      </c>
      <c r="D5" s="6" t="s">
        <v>8</v>
      </c>
      <c r="E5" s="146" t="s">
        <v>8</v>
      </c>
      <c r="F5" s="6">
        <v>71239</v>
      </c>
      <c r="G5" s="6" t="s">
        <v>59</v>
      </c>
      <c r="H5" s="2">
        <v>537531</v>
      </c>
      <c r="I5" s="27">
        <v>589416</v>
      </c>
      <c r="J5" s="33">
        <v>-8.8027810578606619E-2</v>
      </c>
      <c r="K5" s="2">
        <v>1846301</v>
      </c>
      <c r="L5" s="27">
        <v>1586275</v>
      </c>
      <c r="M5" s="33">
        <v>0.16392239681013696</v>
      </c>
      <c r="N5" s="2">
        <v>838568</v>
      </c>
      <c r="O5" s="27">
        <v>848342</v>
      </c>
      <c r="P5" s="33">
        <v>-1.1521296835474372E-2</v>
      </c>
      <c r="Q5" s="2">
        <v>13.71</v>
      </c>
      <c r="R5" s="43">
        <v>15.01</v>
      </c>
      <c r="S5" s="33">
        <f>(Q5-R5)/R5</f>
        <v>-8.6608927381745429E-2</v>
      </c>
      <c r="T5" s="1">
        <v>17078.77800407332</v>
      </c>
      <c r="U5" s="27"/>
      <c r="V5" s="33" t="e">
        <f>(T5-U5)/U5</f>
        <v>#DIV/0!</v>
      </c>
      <c r="W5" s="2">
        <v>7.18</v>
      </c>
      <c r="X5" s="27">
        <v>7.72</v>
      </c>
      <c r="Y5" s="33">
        <f>(W5-X5)/X5</f>
        <v>-6.9948186528497422E-2</v>
      </c>
      <c r="Z5" s="147">
        <v>-108</v>
      </c>
      <c r="AA5" s="148">
        <v>-333</v>
      </c>
      <c r="AB5" s="40">
        <v>225</v>
      </c>
      <c r="AC5" s="40">
        <v>225</v>
      </c>
      <c r="AD5" s="40">
        <v>39</v>
      </c>
      <c r="AE5" s="28">
        <v>45</v>
      </c>
      <c r="AF5" s="27">
        <f>VLOOKUP($F5,Feuil2!$B:$E,4,0)</f>
        <v>12.6</v>
      </c>
      <c r="AG5" s="43">
        <v>32.4</v>
      </c>
      <c r="AH5" s="29">
        <v>0.49290383369648433</v>
      </c>
      <c r="AI5" s="27"/>
      <c r="AJ5" s="33" t="e">
        <f>(AH5-AI5)/AI5</f>
        <v>#DIV/0!</v>
      </c>
      <c r="AK5" s="30">
        <v>51.239999999999995</v>
      </c>
      <c r="AL5" s="27">
        <v>55.230000000000004</v>
      </c>
      <c r="AM5" s="43">
        <f>AK5-AL5</f>
        <v>-3.9900000000000091</v>
      </c>
      <c r="AN5" s="1">
        <v>1</v>
      </c>
      <c r="AO5" s="27"/>
      <c r="AP5" s="33" t="e">
        <f>(AN5-AO5)/AO5</f>
        <v>#DIV/0!</v>
      </c>
      <c r="AQ5" s="31">
        <v>200</v>
      </c>
      <c r="AR5" s="27"/>
      <c r="AS5" s="27" t="e">
        <f>(AQ5-AR5)/AR5</f>
        <v>#DIV/0!</v>
      </c>
      <c r="AT5" s="2">
        <v>0</v>
      </c>
      <c r="AU5" s="27">
        <f>VLOOKUP($F5,[1]Feuil1!$C$3:$M$36,11,0)</f>
        <v>0</v>
      </c>
      <c r="AV5" s="33" t="e">
        <f>(AT5-AU5)/AU5</f>
        <v>#DIV/0!</v>
      </c>
    </row>
    <row r="6" spans="1:48">
      <c r="A6" s="6" t="s">
        <v>77</v>
      </c>
      <c r="B6" s="6">
        <v>71276</v>
      </c>
      <c r="C6" s="6">
        <v>300268</v>
      </c>
      <c r="D6" s="6" t="s">
        <v>20</v>
      </c>
      <c r="E6" s="146" t="s">
        <v>20</v>
      </c>
      <c r="F6" s="6">
        <v>71276</v>
      </c>
      <c r="G6" s="6" t="s">
        <v>52</v>
      </c>
      <c r="H6" s="2">
        <v>381376</v>
      </c>
      <c r="I6" s="27">
        <v>472184</v>
      </c>
      <c r="J6" s="33">
        <v>-0.19231486030869321</v>
      </c>
      <c r="K6" s="2">
        <v>1134654</v>
      </c>
      <c r="L6" s="27">
        <v>1482620</v>
      </c>
      <c r="M6" s="33">
        <v>-0.23469668559711862</v>
      </c>
      <c r="N6" s="2">
        <v>569656</v>
      </c>
      <c r="O6" s="27">
        <v>688172</v>
      </c>
      <c r="P6" s="33">
        <v>-0.17221857326366083</v>
      </c>
      <c r="Q6" s="2">
        <v>15.41</v>
      </c>
      <c r="R6" s="43">
        <v>19.37</v>
      </c>
      <c r="S6" s="33">
        <f>(Q6-R6)/R6</f>
        <v>-0.2044398554465669</v>
      </c>
      <c r="T6" s="1">
        <v>17474.110429447854</v>
      </c>
      <c r="U6" s="27"/>
      <c r="V6" s="33" t="e">
        <f>(T6-U6)/U6</f>
        <v>#DIV/0!</v>
      </c>
      <c r="W6" s="2">
        <v>7.8000000000000007</v>
      </c>
      <c r="X6" s="27">
        <v>9.5</v>
      </c>
      <c r="Y6" s="33">
        <f>(W6-X6)/X6</f>
        <v>-0.17894736842105255</v>
      </c>
      <c r="Z6" s="147">
        <v>-184</v>
      </c>
      <c r="AA6" s="148">
        <v>-400</v>
      </c>
      <c r="AB6" s="40">
        <v>216</v>
      </c>
      <c r="AC6" s="40">
        <v>216</v>
      </c>
      <c r="AD6" s="40">
        <v>65</v>
      </c>
      <c r="AE6" s="28">
        <v>26.700000000000006</v>
      </c>
      <c r="AF6" s="27">
        <f>VLOOKUP($F6,Feuil2!$B:$E,4,0)</f>
        <v>43.3</v>
      </c>
      <c r="AG6" s="43">
        <v>16.599999999999991</v>
      </c>
      <c r="AH6" s="29">
        <v>0.54924740610843192</v>
      </c>
      <c r="AI6" s="27"/>
      <c r="AJ6" s="33" t="e">
        <f>(AH6-AI6)/AI6</f>
        <v>#DIV/0!</v>
      </c>
      <c r="AK6" s="30">
        <v>43.18</v>
      </c>
      <c r="AL6" s="27">
        <v>41.980000000000004</v>
      </c>
      <c r="AM6" s="43">
        <f>AK6-AL6</f>
        <v>1.1999999999999957</v>
      </c>
      <c r="AN6" s="1">
        <v>3</v>
      </c>
      <c r="AO6" s="27"/>
      <c r="AP6" s="33" t="e">
        <f>(AN6-AO6)/AO6</f>
        <v>#DIV/0!</v>
      </c>
      <c r="AQ6" s="31">
        <v>88.888888888888886</v>
      </c>
      <c r="AR6" s="27"/>
      <c r="AS6" s="27" t="e">
        <f>(AQ6-AR6)/AR6</f>
        <v>#DIV/0!</v>
      </c>
      <c r="AT6" s="2">
        <v>11.23</v>
      </c>
      <c r="AU6" s="27">
        <f>VLOOKUP($F6,[1]Feuil1!$C$3:$M$36,11,0)</f>
        <v>27.22</v>
      </c>
      <c r="AV6" s="33">
        <f>(AT6-AU6)/AU6</f>
        <v>-0.58743570903747244</v>
      </c>
    </row>
    <row r="7" spans="1:48">
      <c r="A7" s="6" t="s">
        <v>75</v>
      </c>
      <c r="B7" s="6">
        <v>71252</v>
      </c>
      <c r="C7" s="6">
        <v>305931</v>
      </c>
      <c r="D7" s="6" t="s">
        <v>24</v>
      </c>
      <c r="E7" s="146" t="s">
        <v>24</v>
      </c>
      <c r="F7" s="6">
        <v>71252</v>
      </c>
      <c r="G7" s="6" t="s">
        <v>73</v>
      </c>
      <c r="H7" s="2">
        <v>303772</v>
      </c>
      <c r="I7" s="27">
        <v>406990</v>
      </c>
      <c r="J7" s="33">
        <v>-0.25361311088724536</v>
      </c>
      <c r="K7" s="2">
        <v>441484</v>
      </c>
      <c r="L7" s="27">
        <v>1014927</v>
      </c>
      <c r="M7" s="33">
        <v>-0.5650091090295164</v>
      </c>
      <c r="N7" s="2">
        <v>430601</v>
      </c>
      <c r="O7" s="27">
        <v>570531</v>
      </c>
      <c r="P7" s="33">
        <v>-0.24526274645900048</v>
      </c>
      <c r="Q7" s="2">
        <v>12.88</v>
      </c>
      <c r="R7" s="43">
        <v>13</v>
      </c>
      <c r="S7" s="33">
        <f>(Q7-R7)/R7</f>
        <v>-9.2307692307691709E-3</v>
      </c>
      <c r="T7" s="1">
        <v>17518.348250610252</v>
      </c>
      <c r="U7" s="27"/>
      <c r="V7" s="33" t="e">
        <f>(T7-U7)/U7</f>
        <v>#DIV/0!</v>
      </c>
      <c r="W7" s="2">
        <v>7.12</v>
      </c>
      <c r="X7" s="27">
        <v>6.7299999999999995</v>
      </c>
      <c r="Y7" s="33">
        <f>(W7-X7)/X7</f>
        <v>5.7949479940564722E-2</v>
      </c>
      <c r="Z7" s="147">
        <v>-338</v>
      </c>
      <c r="AA7" s="148">
        <v>-498</v>
      </c>
      <c r="AB7" s="40">
        <v>160</v>
      </c>
      <c r="AC7" s="40">
        <v>160</v>
      </c>
      <c r="AD7" s="40">
        <v>8</v>
      </c>
      <c r="AE7" s="28">
        <v>13.600000000000003</v>
      </c>
      <c r="AF7" s="27">
        <f>VLOOKUP($F7,Feuil2!$B:$E,4,0)</f>
        <v>-2.2999999999999998</v>
      </c>
      <c r="AG7" s="43">
        <v>15.900000000000002</v>
      </c>
      <c r="AH7" s="29">
        <v>0.42789953908381151</v>
      </c>
      <c r="AI7" s="27"/>
      <c r="AJ7" s="33" t="e">
        <f>(AH7-AI7)/AI7</f>
        <v>#DIV/0!</v>
      </c>
      <c r="AK7" s="30">
        <v>92.5</v>
      </c>
      <c r="AL7" s="27">
        <v>86.15</v>
      </c>
      <c r="AM7" s="43">
        <f>AK7-AL7</f>
        <v>6.3499999999999943</v>
      </c>
      <c r="AN7" s="1">
        <v>-4</v>
      </c>
      <c r="AO7" s="27"/>
      <c r="AP7" s="33" t="e">
        <f>(AN7-AO7)/AO7</f>
        <v>#DIV/0!</v>
      </c>
      <c r="AQ7" s="31">
        <v>183.33333333333334</v>
      </c>
      <c r="AR7" s="27"/>
      <c r="AS7" s="27" t="e">
        <f>(AQ7-AR7)/AR7</f>
        <v>#DIV/0!</v>
      </c>
      <c r="AT7" s="2">
        <v>0</v>
      </c>
      <c r="AU7" s="27">
        <f>VLOOKUP($F7,[1]Feuil1!$C$3:$M$36,11,0)</f>
        <v>0</v>
      </c>
      <c r="AV7" s="33" t="e">
        <f>(AT7-AU7)/AU7</f>
        <v>#DIV/0!</v>
      </c>
    </row>
    <row r="8" spans="1:48">
      <c r="A8" s="6" t="s">
        <v>76</v>
      </c>
      <c r="B8" s="6">
        <v>71607</v>
      </c>
      <c r="C8" s="6">
        <v>192093</v>
      </c>
      <c r="D8" s="6" t="s">
        <v>18</v>
      </c>
      <c r="E8" s="146" t="s">
        <v>18</v>
      </c>
      <c r="F8" s="6">
        <v>71607</v>
      </c>
      <c r="G8" s="6" t="s">
        <v>63</v>
      </c>
      <c r="H8" s="2">
        <v>521987</v>
      </c>
      <c r="I8" s="27">
        <v>483798</v>
      </c>
      <c r="J8" s="33">
        <v>7.8935836857531444E-2</v>
      </c>
      <c r="K8" s="2">
        <v>1202413</v>
      </c>
      <c r="L8" s="27">
        <v>1665819</v>
      </c>
      <c r="M8" s="33">
        <v>-0.27818508493419752</v>
      </c>
      <c r="N8" s="2">
        <v>740537</v>
      </c>
      <c r="O8" s="27">
        <v>739835</v>
      </c>
      <c r="P8" s="33">
        <v>9.4886021883257754E-4</v>
      </c>
      <c r="Q8" s="2">
        <v>12.87</v>
      </c>
      <c r="R8" s="43">
        <v>14.14</v>
      </c>
      <c r="S8" s="33">
        <f>(Q8-R8)/R8</f>
        <v>-8.9816124469589906E-2</v>
      </c>
      <c r="T8" s="1">
        <v>14819.63177906744</v>
      </c>
      <c r="U8" s="27"/>
      <c r="V8" s="33" t="e">
        <f>(T8-U8)/U8</f>
        <v>#DIV/0!</v>
      </c>
      <c r="W8" s="2">
        <v>6.5300000000000011</v>
      </c>
      <c r="X8" s="27">
        <v>7.4499999999999993</v>
      </c>
      <c r="Y8" s="33">
        <f>(W8-X8)/X8</f>
        <v>-0.1234899328859058</v>
      </c>
      <c r="Z8" s="147">
        <v>-457</v>
      </c>
      <c r="AA8" s="148">
        <v>-900</v>
      </c>
      <c r="AB8" s="40">
        <v>443</v>
      </c>
      <c r="AC8" s="40">
        <v>443</v>
      </c>
      <c r="AD8" s="40">
        <v>112</v>
      </c>
      <c r="AE8" s="28">
        <v>19.616822429906538</v>
      </c>
      <c r="AF8" s="27">
        <f>VLOOKUP($F8,Feuil2!$B:$E,4,0)</f>
        <v>2.9</v>
      </c>
      <c r="AG8" s="43">
        <v>16.716822429906539</v>
      </c>
      <c r="AH8" s="29">
        <v>0.53758648997302683</v>
      </c>
      <c r="AI8" s="27"/>
      <c r="AJ8" s="33" t="e">
        <f>(AH8-AI8)/AI8</f>
        <v>#DIV/0!</v>
      </c>
      <c r="AK8" s="30">
        <v>55.95</v>
      </c>
      <c r="AL8" s="27">
        <v>46.79</v>
      </c>
      <c r="AM8" s="43">
        <f>AK8-AL8</f>
        <v>9.1600000000000037</v>
      </c>
      <c r="AN8" s="1">
        <v>3</v>
      </c>
      <c r="AO8" s="27"/>
      <c r="AP8" s="33" t="e">
        <f>(AN8-AO8)/AO8</f>
        <v>#DIV/0!</v>
      </c>
      <c r="AQ8" s="31">
        <v>200</v>
      </c>
      <c r="AR8" s="27"/>
      <c r="AS8" s="27" t="e">
        <f>(AQ8-AR8)/AR8</f>
        <v>#DIV/0!</v>
      </c>
      <c r="AT8" s="2">
        <v>11.23</v>
      </c>
      <c r="AU8" s="27">
        <f>VLOOKUP($F8,[1]Feuil1!$C$3:$M$36,11,0)</f>
        <v>0</v>
      </c>
      <c r="AV8" s="33" t="e">
        <f>(AT8-AU8)/AU8</f>
        <v>#DIV/0!</v>
      </c>
    </row>
    <row r="9" spans="1:48">
      <c r="A9" s="6" t="s">
        <v>77</v>
      </c>
      <c r="B9" s="6">
        <v>71506</v>
      </c>
      <c r="C9" s="6">
        <v>182240</v>
      </c>
      <c r="D9" s="6" t="s">
        <v>33</v>
      </c>
      <c r="E9" s="146" t="s">
        <v>33</v>
      </c>
      <c r="F9" s="6">
        <v>71506</v>
      </c>
      <c r="G9" s="6" t="s">
        <v>60</v>
      </c>
      <c r="H9" s="2">
        <v>308327</v>
      </c>
      <c r="I9" s="27">
        <v>351163</v>
      </c>
      <c r="J9" s="33">
        <v>-0.12198323855303662</v>
      </c>
      <c r="K9" s="2">
        <v>1343765</v>
      </c>
      <c r="L9" s="27">
        <v>1280873</v>
      </c>
      <c r="M9" s="33">
        <v>4.9100886660894565E-2</v>
      </c>
      <c r="N9" s="2">
        <v>496459</v>
      </c>
      <c r="O9" s="27">
        <v>534613</v>
      </c>
      <c r="P9" s="33">
        <v>-7.1367512574516526E-2</v>
      </c>
      <c r="Q9" s="2">
        <v>14.55</v>
      </c>
      <c r="R9" s="43">
        <v>11.57</v>
      </c>
      <c r="S9" s="33">
        <f>(Q9-R9)/R9</f>
        <v>0.25756266205704409</v>
      </c>
      <c r="T9" s="1">
        <v>18448.866592344853</v>
      </c>
      <c r="U9" s="27"/>
      <c r="V9" s="33" t="e">
        <f>(T9-U9)/U9</f>
        <v>#DIV/0!</v>
      </c>
      <c r="W9" s="2">
        <v>6.7299999999999995</v>
      </c>
      <c r="X9" s="27">
        <v>5.12</v>
      </c>
      <c r="Y9" s="33">
        <f>(W9-X9)/X9</f>
        <v>0.31445312499999989</v>
      </c>
      <c r="Z9" s="147">
        <v>-297</v>
      </c>
      <c r="AA9" s="148">
        <v>-594</v>
      </c>
      <c r="AB9" s="40">
        <v>297</v>
      </c>
      <c r="AC9" s="40">
        <v>297</v>
      </c>
      <c r="AD9" s="40">
        <v>34</v>
      </c>
      <c r="AE9" s="28">
        <v>-20.399999999999988</v>
      </c>
      <c r="AF9" s="27">
        <f>VLOOKUP($F9,Feuil2!$B:$E,4,0)</f>
        <v>-13</v>
      </c>
      <c r="AG9" s="43">
        <v>7.3999999999999879</v>
      </c>
      <c r="AH9" s="29">
        <v>0.53581081081081083</v>
      </c>
      <c r="AI9" s="27"/>
      <c r="AJ9" s="33" t="e">
        <f>(AH9-AI9)/AI9</f>
        <v>#DIV/0!</v>
      </c>
      <c r="AK9" s="30">
        <v>63.86</v>
      </c>
      <c r="AL9" s="27">
        <v>55.91</v>
      </c>
      <c r="AM9" s="43">
        <f>AK9-AL9</f>
        <v>7.9500000000000028</v>
      </c>
      <c r="AN9" s="1">
        <v>0</v>
      </c>
      <c r="AO9" s="27"/>
      <c r="AP9" s="33" t="e">
        <f>(AN9-AO9)/AO9</f>
        <v>#DIV/0!</v>
      </c>
      <c r="AQ9" s="31">
        <v>170</v>
      </c>
      <c r="AR9" s="27"/>
      <c r="AS9" s="27" t="e">
        <f>(AQ9-AR9)/AR9</f>
        <v>#DIV/0!</v>
      </c>
      <c r="AT9" s="2">
        <v>27.32</v>
      </c>
      <c r="AU9" s="27">
        <f>VLOOKUP($F9,[1]Feuil1!$C$3:$M$36,11,0)</f>
        <v>0</v>
      </c>
      <c r="AV9" s="33" t="e">
        <f>(AT9-AU9)/AU9</f>
        <v>#DIV/0!</v>
      </c>
    </row>
    <row r="10" spans="1:48">
      <c r="A10" s="6" t="s">
        <v>76</v>
      </c>
      <c r="B10" s="6">
        <v>71591</v>
      </c>
      <c r="C10" s="6">
        <v>306484</v>
      </c>
      <c r="D10" s="6" t="s">
        <v>10</v>
      </c>
      <c r="E10" s="146" t="s">
        <v>10</v>
      </c>
      <c r="F10" s="6">
        <v>71591</v>
      </c>
      <c r="G10" s="6" t="s">
        <v>54</v>
      </c>
      <c r="H10" s="2">
        <v>283083</v>
      </c>
      <c r="I10" s="27">
        <v>396420</v>
      </c>
      <c r="J10" s="33">
        <v>-0.28590131678522779</v>
      </c>
      <c r="K10" s="2">
        <v>1559999</v>
      </c>
      <c r="L10" s="27">
        <v>1280297</v>
      </c>
      <c r="M10" s="33">
        <v>0.21846649644574656</v>
      </c>
      <c r="N10" s="2">
        <v>463173</v>
      </c>
      <c r="O10" s="27">
        <v>568462</v>
      </c>
      <c r="P10" s="33">
        <v>-0.1852173056422417</v>
      </c>
      <c r="Q10" s="2">
        <v>17.13</v>
      </c>
      <c r="R10" s="43">
        <v>13.42</v>
      </c>
      <c r="S10" s="33">
        <f>(Q10-R10)/R10</f>
        <v>0.27645305514157964</v>
      </c>
      <c r="T10" s="1">
        <v>20948.575305291724</v>
      </c>
      <c r="U10" s="27"/>
      <c r="V10" s="33" t="e">
        <f>(T10-U10)/U10</f>
        <v>#DIV/0!</v>
      </c>
      <c r="W10" s="2">
        <v>7.0399999999999991</v>
      </c>
      <c r="X10" s="27">
        <v>5.65</v>
      </c>
      <c r="Y10" s="33">
        <f>(W10-X10)/X10</f>
        <v>0.24601769911504401</v>
      </c>
      <c r="Z10" s="147">
        <v>-533</v>
      </c>
      <c r="AA10" s="148">
        <v>-797</v>
      </c>
      <c r="AB10" s="40">
        <v>264</v>
      </c>
      <c r="AC10" s="40">
        <v>264</v>
      </c>
      <c r="AD10" s="40">
        <v>36</v>
      </c>
      <c r="AE10" s="28">
        <v>7.7773913043478275</v>
      </c>
      <c r="AF10" s="27">
        <f>VLOOKUP($F10,Feuil2!$B:$E,4,0)</f>
        <v>-12.3</v>
      </c>
      <c r="AG10" s="43">
        <v>20.077391304347827</v>
      </c>
      <c r="AH10" s="29">
        <v>0.55985267034990793</v>
      </c>
      <c r="AI10" s="27"/>
      <c r="AJ10" s="33" t="e">
        <f>(AH10-AI10)/AI10</f>
        <v>#DIV/0!</v>
      </c>
      <c r="AK10" s="30">
        <v>43.370000000000005</v>
      </c>
      <c r="AL10" s="27">
        <v>37.340000000000003</v>
      </c>
      <c r="AM10" s="43">
        <f>AK10-AL10</f>
        <v>6.0300000000000011</v>
      </c>
      <c r="AN10" s="1">
        <v>-1</v>
      </c>
      <c r="AO10" s="27"/>
      <c r="AP10" s="33" t="e">
        <f>(AN10-AO10)/AO10</f>
        <v>#DIV/0!</v>
      </c>
      <c r="AQ10" s="31">
        <v>125</v>
      </c>
      <c r="AR10" s="27"/>
      <c r="AS10" s="27" t="e">
        <f>(AQ10-AR10)/AR10</f>
        <v>#DIV/0!</v>
      </c>
      <c r="AT10" s="2">
        <v>0</v>
      </c>
      <c r="AU10" s="27">
        <f>VLOOKUP($F10,[1]Feuil1!$C$3:$M$36,11,0)</f>
        <v>0</v>
      </c>
      <c r="AV10" s="33" t="e">
        <f>(AT10-AU10)/AU10</f>
        <v>#DIV/0!</v>
      </c>
    </row>
    <row r="11" spans="1:48">
      <c r="A11" s="6" t="s">
        <v>76</v>
      </c>
      <c r="B11" s="6">
        <v>71606</v>
      </c>
      <c r="C11" s="6">
        <v>306306</v>
      </c>
      <c r="D11" s="6" t="s">
        <v>29</v>
      </c>
      <c r="E11" s="146" t="s">
        <v>29</v>
      </c>
      <c r="F11" s="6">
        <v>71606</v>
      </c>
      <c r="G11" s="6" t="s">
        <v>74</v>
      </c>
      <c r="H11" s="2">
        <v>249998</v>
      </c>
      <c r="I11" s="27">
        <v>228570</v>
      </c>
      <c r="J11" s="33">
        <v>9.3748085925537031E-2</v>
      </c>
      <c r="K11" s="2">
        <v>1057634</v>
      </c>
      <c r="L11" s="27">
        <v>581887</v>
      </c>
      <c r="M11" s="33">
        <v>0.81759345027470964</v>
      </c>
      <c r="N11" s="2">
        <v>409897</v>
      </c>
      <c r="O11" s="27">
        <v>330136</v>
      </c>
      <c r="P11" s="33">
        <v>0.24160043133738823</v>
      </c>
      <c r="Q11" s="2">
        <v>14.78</v>
      </c>
      <c r="R11" s="43">
        <v>11.22</v>
      </c>
      <c r="S11" s="33">
        <f>(Q11-R11)/R11</f>
        <v>0.31729055258467009</v>
      </c>
      <c r="T11" s="1">
        <v>20891.794087665647</v>
      </c>
      <c r="U11" s="27"/>
      <c r="V11" s="33" t="e">
        <f>(T11-U11)/U11</f>
        <v>#DIV/0!</v>
      </c>
      <c r="W11" s="2">
        <v>8.43</v>
      </c>
      <c r="X11" s="27">
        <v>5.4799999999999995</v>
      </c>
      <c r="Y11" s="33">
        <f>(W11-X11)/X11</f>
        <v>0.53832116788321172</v>
      </c>
      <c r="Z11" s="147">
        <v>-406</v>
      </c>
      <c r="AA11" s="148">
        <v>-833</v>
      </c>
      <c r="AB11" s="40">
        <v>427</v>
      </c>
      <c r="AC11" s="40">
        <v>427</v>
      </c>
      <c r="AD11" s="40">
        <v>94</v>
      </c>
      <c r="AE11" s="28">
        <v>33.5</v>
      </c>
      <c r="AF11" s="27">
        <f>VLOOKUP($F11,Feuil2!$B:$E,4,0)</f>
        <v>12.9</v>
      </c>
      <c r="AG11" s="43">
        <v>20.6</v>
      </c>
      <c r="AH11" s="29">
        <v>0.5145921418995566</v>
      </c>
      <c r="AI11" s="27"/>
      <c r="AJ11" s="33" t="e">
        <f>(AH11-AI11)/AI11</f>
        <v>#DIV/0!</v>
      </c>
      <c r="AK11" s="30">
        <v>57.2</v>
      </c>
      <c r="AL11" s="27">
        <v>52.24</v>
      </c>
      <c r="AM11" s="43">
        <f>AK11-AL11</f>
        <v>4.9600000000000009</v>
      </c>
      <c r="AN11" s="1">
        <v>-2</v>
      </c>
      <c r="AO11" s="27"/>
      <c r="AP11" s="33" t="e">
        <f>(AN11-AO11)/AO11</f>
        <v>#DIV/0!</v>
      </c>
      <c r="AQ11" s="31">
        <v>100</v>
      </c>
      <c r="AR11" s="27"/>
      <c r="AS11" s="27" t="e">
        <f>(AQ11-AR11)/AR11</f>
        <v>#DIV/0!</v>
      </c>
      <c r="AT11" s="2">
        <v>0</v>
      </c>
      <c r="AU11" s="27">
        <f>VLOOKUP($F11,[1]Feuil1!$C$3:$M$36,11,0)</f>
        <v>0</v>
      </c>
      <c r="AV11" s="33" t="e">
        <f>(AT11-AU11)/AU11</f>
        <v>#DIV/0!</v>
      </c>
    </row>
    <row r="12" spans="1:48">
      <c r="A12" s="6" t="s">
        <v>78</v>
      </c>
      <c r="B12" s="6">
        <v>71505</v>
      </c>
      <c r="C12" s="6">
        <v>302041</v>
      </c>
      <c r="D12" s="6" t="s">
        <v>39</v>
      </c>
      <c r="E12" s="146" t="s">
        <v>39</v>
      </c>
      <c r="F12" s="6">
        <v>71505</v>
      </c>
      <c r="G12" s="6" t="s">
        <v>71</v>
      </c>
      <c r="H12" s="2">
        <v>434432</v>
      </c>
      <c r="I12" s="27">
        <v>471252</v>
      </c>
      <c r="J12" s="33">
        <v>-7.8132294398750565E-2</v>
      </c>
      <c r="K12" s="2">
        <v>1182133</v>
      </c>
      <c r="L12" s="27">
        <v>946142</v>
      </c>
      <c r="M12" s="33">
        <v>0.24942450498973728</v>
      </c>
      <c r="N12" s="2">
        <v>598630</v>
      </c>
      <c r="O12" s="27">
        <v>616840</v>
      </c>
      <c r="P12" s="33">
        <v>-2.9521431813760456E-2</v>
      </c>
      <c r="Q12" s="2">
        <v>12.68</v>
      </c>
      <c r="R12" s="43">
        <v>10.77</v>
      </c>
      <c r="S12" s="33">
        <f>(Q12-R12)/R12</f>
        <v>0.1773444753946147</v>
      </c>
      <c r="T12" s="1">
        <v>18140.303030303032</v>
      </c>
      <c r="U12" s="27"/>
      <c r="V12" s="33" t="e">
        <f>(T12-U12)/U12</f>
        <v>#DIV/0!</v>
      </c>
      <c r="W12" s="2">
        <v>5.2</v>
      </c>
      <c r="X12" s="27">
        <v>5.15</v>
      </c>
      <c r="Y12" s="33">
        <f>(W12-X12)/X12</f>
        <v>9.7087378640776344E-3</v>
      </c>
      <c r="Z12" s="147">
        <v>-767</v>
      </c>
      <c r="AA12" s="148">
        <v>-893</v>
      </c>
      <c r="AB12" s="40">
        <v>126</v>
      </c>
      <c r="AC12" s="40">
        <v>126</v>
      </c>
      <c r="AD12" s="40">
        <v>7</v>
      </c>
      <c r="AE12" s="28">
        <v>4.6999999999999984</v>
      </c>
      <c r="AF12" s="27">
        <f>VLOOKUP($F12,Feuil2!$B:$E,4,0)</f>
        <v>-9</v>
      </c>
      <c r="AG12" s="43">
        <v>13.7</v>
      </c>
      <c r="AH12" s="29">
        <v>0.4894681960375391</v>
      </c>
      <c r="AI12" s="27"/>
      <c r="AJ12" s="33" t="e">
        <f>(AH12-AI12)/AI12</f>
        <v>#DIV/0!</v>
      </c>
      <c r="AK12" s="30">
        <v>70.739999999999995</v>
      </c>
      <c r="AL12" s="27">
        <v>65.010000000000005</v>
      </c>
      <c r="AM12" s="43">
        <f>AK12-AL12</f>
        <v>5.7299999999999898</v>
      </c>
      <c r="AN12" s="1">
        <v>0</v>
      </c>
      <c r="AO12" s="27"/>
      <c r="AP12" s="33" t="e">
        <f>(AN12-AO12)/AO12</f>
        <v>#DIV/0!</v>
      </c>
      <c r="AQ12" s="31">
        <v>187.5</v>
      </c>
      <c r="AR12" s="27"/>
      <c r="AS12" s="27" t="e">
        <f>(AQ12-AR12)/AR12</f>
        <v>#DIV/0!</v>
      </c>
      <c r="AT12" s="2">
        <v>0</v>
      </c>
      <c r="AU12" s="27">
        <f>VLOOKUP($F12,[1]Feuil1!$C$3:$M$36,11,0)</f>
        <v>10.56</v>
      </c>
      <c r="AV12" s="33">
        <f>(AT12-AU12)/AU12</f>
        <v>-1</v>
      </c>
    </row>
    <row r="13" spans="1:48">
      <c r="A13" s="145" t="s">
        <v>269</v>
      </c>
      <c r="B13" s="6">
        <v>71174</v>
      </c>
      <c r="C13" s="6">
        <v>305131</v>
      </c>
      <c r="D13" s="6" t="s">
        <v>34</v>
      </c>
      <c r="E13" s="146" t="s">
        <v>34</v>
      </c>
      <c r="F13" s="6">
        <v>71174</v>
      </c>
      <c r="G13" s="6" t="s">
        <v>45</v>
      </c>
      <c r="H13" s="2">
        <v>713943</v>
      </c>
      <c r="I13" s="27">
        <v>753257</v>
      </c>
      <c r="J13" s="33">
        <v>-5.2192014146566178E-2</v>
      </c>
      <c r="K13" s="2">
        <v>2820329</v>
      </c>
      <c r="L13" s="27">
        <v>2492322</v>
      </c>
      <c r="M13" s="33">
        <v>0.131606991391963</v>
      </c>
      <c r="N13" s="2">
        <v>1115580</v>
      </c>
      <c r="O13" s="27">
        <v>1125032</v>
      </c>
      <c r="P13" s="33">
        <v>-8.4015388006741139E-3</v>
      </c>
      <c r="Q13" s="2">
        <v>13.94</v>
      </c>
      <c r="R13" s="43">
        <v>17.62</v>
      </c>
      <c r="S13" s="33">
        <f>(Q13-R13)/R13</f>
        <v>-0.20885357548240643</v>
      </c>
      <c r="T13" s="1">
        <v>24599.338478500551</v>
      </c>
      <c r="U13" s="27"/>
      <c r="V13" s="33" t="e">
        <f>(T13-U13)/U13</f>
        <v>#DIV/0!</v>
      </c>
      <c r="W13" s="2">
        <v>6.01</v>
      </c>
      <c r="X13" s="27">
        <v>8.27</v>
      </c>
      <c r="Y13" s="33">
        <f>(W13-X13)/X13</f>
        <v>-0.27327690447400238</v>
      </c>
      <c r="Z13" s="147">
        <v>-382</v>
      </c>
      <c r="AA13" s="148">
        <v>-472</v>
      </c>
      <c r="AB13" s="40">
        <v>90</v>
      </c>
      <c r="AC13" s="40">
        <v>90</v>
      </c>
      <c r="AD13" s="40">
        <v>47</v>
      </c>
      <c r="AE13" s="28">
        <v>29.208333333333346</v>
      </c>
      <c r="AF13" s="27">
        <f>VLOOKUP($F13,Feuil2!$B:$E,4,0)</f>
        <v>0.7</v>
      </c>
      <c r="AG13" s="43">
        <v>28.508333333333347</v>
      </c>
      <c r="AH13" s="29">
        <v>0.53892288120191434</v>
      </c>
      <c r="AI13" s="27"/>
      <c r="AJ13" s="33" t="e">
        <f>(AH13-AI13)/AI13</f>
        <v>#DIV/0!</v>
      </c>
      <c r="AK13" s="30">
        <v>56.99</v>
      </c>
      <c r="AL13" s="27">
        <v>46.339999999999996</v>
      </c>
      <c r="AM13" s="43">
        <f>AK13-AL13</f>
        <v>10.650000000000006</v>
      </c>
      <c r="AN13" s="1">
        <v>-1</v>
      </c>
      <c r="AO13" s="27"/>
      <c r="AP13" s="33" t="e">
        <f>(AN13-AO13)/AO13</f>
        <v>#DIV/0!</v>
      </c>
      <c r="AQ13" s="31">
        <v>78.571428571428569</v>
      </c>
      <c r="AR13" s="27"/>
      <c r="AS13" s="27" t="e">
        <f>(AQ13-AR13)/AR13</f>
        <v>#DIV/0!</v>
      </c>
      <c r="AT13" s="2">
        <v>0</v>
      </c>
      <c r="AU13" s="27">
        <f>VLOOKUP($F13,[1]Feuil1!$C$3:$M$36,11,0)</f>
        <v>0</v>
      </c>
      <c r="AV13" s="33" t="e">
        <f>(AT13-AU13)/AU13</f>
        <v>#DIV/0!</v>
      </c>
    </row>
    <row r="14" spans="1:48">
      <c r="A14" s="6" t="s">
        <v>76</v>
      </c>
      <c r="B14" s="6">
        <v>71592</v>
      </c>
      <c r="C14" s="6">
        <v>175115</v>
      </c>
      <c r="D14" s="6" t="s">
        <v>7</v>
      </c>
      <c r="E14" s="146" t="s">
        <v>7</v>
      </c>
      <c r="F14" s="6">
        <v>71592</v>
      </c>
      <c r="G14" s="6" t="s">
        <v>43</v>
      </c>
      <c r="H14" s="2">
        <v>434279</v>
      </c>
      <c r="I14" s="27">
        <v>567115</v>
      </c>
      <c r="J14" s="33">
        <v>-0.23423115241176834</v>
      </c>
      <c r="K14" s="2">
        <v>3003651</v>
      </c>
      <c r="L14" s="27">
        <v>2015135</v>
      </c>
      <c r="M14" s="33">
        <v>0.4905457946986182</v>
      </c>
      <c r="N14" s="2">
        <v>792513</v>
      </c>
      <c r="O14" s="27">
        <v>846743</v>
      </c>
      <c r="P14" s="33">
        <v>-6.404540692984767E-2</v>
      </c>
      <c r="Q14" s="2">
        <v>17.59</v>
      </c>
      <c r="R14" s="43">
        <v>18.41</v>
      </c>
      <c r="S14" s="33">
        <f>(Q14-R14)/R14</f>
        <v>-4.4541010320478018E-2</v>
      </c>
      <c r="T14" s="1">
        <v>19621.515226541222</v>
      </c>
      <c r="U14" s="27"/>
      <c r="V14" s="33" t="e">
        <f>(T14-U14)/U14</f>
        <v>#DIV/0!</v>
      </c>
      <c r="W14" s="2">
        <v>6.84</v>
      </c>
      <c r="X14" s="27">
        <v>7.6</v>
      </c>
      <c r="Y14" s="33">
        <f>(W14-X14)/X14</f>
        <v>-9.9999999999999978E-2</v>
      </c>
      <c r="Z14" s="147">
        <v>-435</v>
      </c>
      <c r="AA14" s="148">
        <v>-707</v>
      </c>
      <c r="AB14" s="40">
        <v>272</v>
      </c>
      <c r="AC14" s="40">
        <v>272</v>
      </c>
      <c r="AD14" s="40">
        <v>90</v>
      </c>
      <c r="AE14" s="28">
        <v>28.100000000000016</v>
      </c>
      <c r="AF14" s="27">
        <f>VLOOKUP($F14,Feuil2!$B:$E,4,0)</f>
        <v>-15</v>
      </c>
      <c r="AG14" s="43">
        <v>43.100000000000016</v>
      </c>
      <c r="AH14" s="29">
        <v>0.552788937681024</v>
      </c>
      <c r="AI14" s="27"/>
      <c r="AJ14" s="33" t="e">
        <f>(AH14-AI14)/AI14</f>
        <v>#DIV/0!</v>
      </c>
      <c r="AK14" s="30">
        <v>37.659999999999997</v>
      </c>
      <c r="AL14" s="27">
        <v>34.159999999999997</v>
      </c>
      <c r="AM14" s="43">
        <f>AK14-AL14</f>
        <v>3.5</v>
      </c>
      <c r="AN14" s="1">
        <v>2</v>
      </c>
      <c r="AO14" s="27"/>
      <c r="AP14" s="33" t="e">
        <f>(AN14-AO14)/AO14</f>
        <v>#DIV/0!</v>
      </c>
      <c r="AQ14" s="31">
        <v>180</v>
      </c>
      <c r="AR14" s="27"/>
      <c r="AS14" s="27" t="e">
        <f>(AQ14-AR14)/AR14</f>
        <v>#DIV/0!</v>
      </c>
      <c r="AT14" s="2">
        <v>0</v>
      </c>
      <c r="AU14" s="27">
        <f>VLOOKUP($F14,[1]Feuil1!$C$3:$M$36,11,0)</f>
        <v>0</v>
      </c>
      <c r="AV14" s="33" t="e">
        <f>(AT14-AU14)/AU14</f>
        <v>#DIV/0!</v>
      </c>
    </row>
    <row r="15" spans="1:48">
      <c r="A15" s="6" t="s">
        <v>76</v>
      </c>
      <c r="B15" s="6">
        <v>71601</v>
      </c>
      <c r="C15" s="6">
        <v>305493</v>
      </c>
      <c r="D15" s="6" t="s">
        <v>40</v>
      </c>
      <c r="E15" s="146" t="s">
        <v>40</v>
      </c>
      <c r="F15" s="6">
        <v>71601</v>
      </c>
      <c r="G15" s="6" t="s">
        <v>70</v>
      </c>
      <c r="H15" s="2">
        <v>164658</v>
      </c>
      <c r="I15" s="27">
        <v>151151</v>
      </c>
      <c r="J15" s="33">
        <v>8.936097015567214E-2</v>
      </c>
      <c r="K15" s="2">
        <v>669921</v>
      </c>
      <c r="L15" s="27">
        <v>415955</v>
      </c>
      <c r="M15" s="33">
        <v>0.61056123859552114</v>
      </c>
      <c r="N15" s="2">
        <v>264837</v>
      </c>
      <c r="O15" s="27">
        <v>222938</v>
      </c>
      <c r="P15" s="33">
        <v>0.18794014479361976</v>
      </c>
      <c r="Q15" s="2">
        <v>15.01</v>
      </c>
      <c r="R15" s="43">
        <v>13.7</v>
      </c>
      <c r="S15" s="33">
        <f>(Q15-R15)/R15</f>
        <v>9.5620437956204424E-2</v>
      </c>
      <c r="T15" s="1">
        <v>13532.805314256515</v>
      </c>
      <c r="U15" s="27"/>
      <c r="V15" s="33" t="e">
        <f>(T15-U15)/U15</f>
        <v>#DIV/0!</v>
      </c>
      <c r="W15" s="2">
        <v>7.3</v>
      </c>
      <c r="X15" s="27">
        <v>6.83</v>
      </c>
      <c r="Y15" s="33">
        <f>(W15-X15)/X15</f>
        <v>6.8814055636896007E-2</v>
      </c>
      <c r="Z15" s="147">
        <v>-280</v>
      </c>
      <c r="AA15" s="148">
        <v>-418</v>
      </c>
      <c r="AB15" s="40">
        <v>138</v>
      </c>
      <c r="AC15" s="40">
        <v>138</v>
      </c>
      <c r="AD15" s="40">
        <v>62</v>
      </c>
      <c r="AE15" s="28">
        <v>-8.9000000000000021</v>
      </c>
      <c r="AF15" s="27">
        <f>VLOOKUP($F15,Feuil2!$B:$E,4,0)</f>
        <v>-2</v>
      </c>
      <c r="AG15" s="43">
        <v>6.9000000000000021</v>
      </c>
      <c r="AH15" s="29">
        <v>0.50515978695073238</v>
      </c>
      <c r="AI15" s="27"/>
      <c r="AJ15" s="33" t="e">
        <f>(AH15-AI15)/AI15</f>
        <v>#DIV/0!</v>
      </c>
      <c r="AK15" s="30">
        <v>56.18</v>
      </c>
      <c r="AL15" s="27">
        <v>55.480000000000004</v>
      </c>
      <c r="AM15" s="43">
        <f>AK15-AL15</f>
        <v>0.69999999999999574</v>
      </c>
      <c r="AN15" s="1">
        <v>-1</v>
      </c>
      <c r="AO15" s="27"/>
      <c r="AP15" s="33" t="e">
        <f>(AN15-AO15)/AO15</f>
        <v>#DIV/0!</v>
      </c>
      <c r="AQ15" s="31">
        <v>169.23076923076923</v>
      </c>
      <c r="AR15" s="27"/>
      <c r="AS15" s="27" t="e">
        <f>(AQ15-AR15)/AR15</f>
        <v>#DIV/0!</v>
      </c>
      <c r="AT15" s="2">
        <v>5.15</v>
      </c>
      <c r="AU15" s="27">
        <f>VLOOKUP($F15,[1]Feuil1!$C$3:$M$36,11,0)</f>
        <v>0</v>
      </c>
      <c r="AV15" s="33" t="e">
        <f>(AT15-AU15)/AU15</f>
        <v>#DIV/0!</v>
      </c>
    </row>
    <row r="16" spans="1:48">
      <c r="A16" s="6" t="s">
        <v>75</v>
      </c>
      <c r="B16" s="6">
        <v>70930</v>
      </c>
      <c r="C16" s="6">
        <v>186531</v>
      </c>
      <c r="D16" s="6" t="s">
        <v>19</v>
      </c>
      <c r="E16" s="146" t="s">
        <v>19</v>
      </c>
      <c r="F16" s="6">
        <v>70930</v>
      </c>
      <c r="G16" s="6" t="s">
        <v>44</v>
      </c>
      <c r="H16" s="2">
        <v>729698</v>
      </c>
      <c r="I16" s="27">
        <v>748864</v>
      </c>
      <c r="J16" s="33">
        <v>-2.5593432185283309E-2</v>
      </c>
      <c r="K16" s="2">
        <v>2265058</v>
      </c>
      <c r="L16" s="27">
        <v>2996521</v>
      </c>
      <c r="M16" s="33">
        <v>-0.24410407936403583</v>
      </c>
      <c r="N16" s="2">
        <v>1087233</v>
      </c>
      <c r="O16" s="27">
        <v>1168847</v>
      </c>
      <c r="P16" s="33">
        <v>-6.9824365378873363E-2</v>
      </c>
      <c r="Q16" s="2">
        <v>18.670000000000002</v>
      </c>
      <c r="R16" s="43">
        <v>17.78</v>
      </c>
      <c r="S16" s="33">
        <f>(Q16-R16)/R16</f>
        <v>5.0056242969628822E-2</v>
      </c>
      <c r="T16" s="1">
        <v>28506.371263765075</v>
      </c>
      <c r="U16" s="27"/>
      <c r="V16" s="33" t="e">
        <f>(T16-U16)/U16</f>
        <v>#DIV/0!</v>
      </c>
      <c r="W16" s="2">
        <v>8.64</v>
      </c>
      <c r="X16" s="27">
        <v>9.02</v>
      </c>
      <c r="Y16" s="33">
        <f>(W16-X16)/X16</f>
        <v>-4.212860310421275E-2</v>
      </c>
      <c r="Z16" s="147">
        <v>55</v>
      </c>
      <c r="AA16" s="148">
        <v>-221</v>
      </c>
      <c r="AB16" s="40">
        <v>276</v>
      </c>
      <c r="AC16" s="40">
        <v>166</v>
      </c>
      <c r="AD16" s="40">
        <v>154</v>
      </c>
      <c r="AE16" s="28">
        <v>-4.8000000000000007</v>
      </c>
      <c r="AF16" s="27">
        <f>VLOOKUP($F16,Feuil2!$B:$E,4,0)</f>
        <v>6.1</v>
      </c>
      <c r="AG16" s="43">
        <v>10.9</v>
      </c>
      <c r="AH16" s="29">
        <v>0.5180576149120949</v>
      </c>
      <c r="AI16" s="27"/>
      <c r="AJ16" s="33" t="e">
        <f>(AH16-AI16)/AI16</f>
        <v>#DIV/0!</v>
      </c>
      <c r="AK16" s="30">
        <v>40.9</v>
      </c>
      <c r="AL16" s="27">
        <v>39.349999999999994</v>
      </c>
      <c r="AM16" s="43">
        <f>AK16-AL16</f>
        <v>1.5500000000000043</v>
      </c>
      <c r="AN16" s="1">
        <v>-2</v>
      </c>
      <c r="AO16" s="27"/>
      <c r="AP16" s="33" t="e">
        <f>(AN16-AO16)/AO16</f>
        <v>#DIV/0!</v>
      </c>
      <c r="AQ16" s="31">
        <v>88.888888888888886</v>
      </c>
      <c r="AR16" s="27"/>
      <c r="AS16" s="27" t="e">
        <f>(AQ16-AR16)/AR16</f>
        <v>#DIV/0!</v>
      </c>
      <c r="AT16" s="2">
        <v>0</v>
      </c>
      <c r="AU16" s="27">
        <f>VLOOKUP($F16,[1]Feuil1!$C$3:$M$36,11,0)</f>
        <v>0</v>
      </c>
      <c r="AV16" s="33" t="e">
        <f>(AT16-AU16)/AU16</f>
        <v>#DIV/0!</v>
      </c>
    </row>
    <row r="17" spans="1:48">
      <c r="A17" s="6" t="s">
        <v>76</v>
      </c>
      <c r="B17" s="6">
        <v>71602</v>
      </c>
      <c r="C17" s="6">
        <v>300602</v>
      </c>
      <c r="D17" s="6" t="s">
        <v>36</v>
      </c>
      <c r="E17" s="146" t="s">
        <v>36</v>
      </c>
      <c r="F17" s="6">
        <v>71602</v>
      </c>
      <c r="G17" s="6" t="s">
        <v>58</v>
      </c>
      <c r="H17" s="2">
        <v>178459</v>
      </c>
      <c r="I17" s="27">
        <v>202346</v>
      </c>
      <c r="J17" s="33">
        <v>-0.11805027032904036</v>
      </c>
      <c r="K17" s="2">
        <v>900378</v>
      </c>
      <c r="L17" s="27">
        <v>1031131</v>
      </c>
      <c r="M17" s="33">
        <v>-0.12680542045579077</v>
      </c>
      <c r="N17" s="2">
        <v>287815</v>
      </c>
      <c r="O17" s="27">
        <v>332775</v>
      </c>
      <c r="P17" s="33">
        <v>-0.13510630305762153</v>
      </c>
      <c r="Q17" s="2">
        <v>14.22</v>
      </c>
      <c r="R17" s="43">
        <v>14.61</v>
      </c>
      <c r="S17" s="33">
        <f>(Q17-R17)/R17</f>
        <v>-2.6694045174537905E-2</v>
      </c>
      <c r="T17" s="1">
        <v>19460.108181203515</v>
      </c>
      <c r="U17" s="27"/>
      <c r="V17" s="33" t="e">
        <f>(T17-U17)/U17</f>
        <v>#DIV/0!</v>
      </c>
      <c r="W17" s="2">
        <v>5.7799999999999994</v>
      </c>
      <c r="X17" s="27">
        <v>6.31</v>
      </c>
      <c r="Y17" s="33">
        <f>(W17-X17)/X17</f>
        <v>-8.399366085578451E-2</v>
      </c>
      <c r="Z17" s="147">
        <v>-751</v>
      </c>
      <c r="AA17" s="148">
        <v>-966</v>
      </c>
      <c r="AB17" s="40">
        <v>215</v>
      </c>
      <c r="AC17" s="40">
        <v>215</v>
      </c>
      <c r="AD17" s="40">
        <v>72</v>
      </c>
      <c r="AE17" s="28">
        <v>4.7999999999999989</v>
      </c>
      <c r="AF17" s="27">
        <f>VLOOKUP($F17,Feuil2!$B:$E,4,0)</f>
        <v>-10.9</v>
      </c>
      <c r="AG17" s="43">
        <v>15.7</v>
      </c>
      <c r="AH17" s="29">
        <v>0.47518132366273796</v>
      </c>
      <c r="AI17" s="27"/>
      <c r="AJ17" s="33" t="e">
        <f>(AH17-AI17)/AI17</f>
        <v>#DIV/0!</v>
      </c>
      <c r="AK17" s="30">
        <v>68.78</v>
      </c>
      <c r="AL17" s="27">
        <v>51.17</v>
      </c>
      <c r="AM17" s="43">
        <f>AK17-AL17</f>
        <v>17.61</v>
      </c>
      <c r="AN17" s="1">
        <v>1</v>
      </c>
      <c r="AO17" s="27"/>
      <c r="AP17" s="33" t="e">
        <f>(AN17-AO17)/AO17</f>
        <v>#DIV/0!</v>
      </c>
      <c r="AQ17" s="31">
        <v>150</v>
      </c>
      <c r="AR17" s="27"/>
      <c r="AS17" s="27" t="e">
        <f>(AQ17-AR17)/AR17</f>
        <v>#DIV/0!</v>
      </c>
      <c r="AT17" s="2">
        <v>20.97</v>
      </c>
      <c r="AU17" s="27">
        <f>VLOOKUP($F17,[1]Feuil1!$C$3:$M$36,11,0)</f>
        <v>0</v>
      </c>
      <c r="AV17" s="33" t="e">
        <f>(AT17-AU17)/AU17</f>
        <v>#DIV/0!</v>
      </c>
    </row>
    <row r="18" spans="1:48">
      <c r="A18" s="6" t="s">
        <v>76</v>
      </c>
      <c r="B18" s="6">
        <v>71594</v>
      </c>
      <c r="C18" s="6">
        <v>190433</v>
      </c>
      <c r="D18" s="6" t="s">
        <v>14</v>
      </c>
      <c r="E18" s="146" t="s">
        <v>14</v>
      </c>
      <c r="F18" s="6">
        <v>71594</v>
      </c>
      <c r="G18" s="6" t="s">
        <v>67</v>
      </c>
      <c r="H18" s="2">
        <v>559760</v>
      </c>
      <c r="I18" s="27">
        <v>548468</v>
      </c>
      <c r="J18" s="33">
        <v>2.0588256744240321E-2</v>
      </c>
      <c r="K18" s="2">
        <v>2724250</v>
      </c>
      <c r="L18" s="27">
        <v>1741119</v>
      </c>
      <c r="M18" s="33">
        <v>0.56465468471712732</v>
      </c>
      <c r="N18" s="2">
        <v>881353</v>
      </c>
      <c r="O18" s="27">
        <v>773785</v>
      </c>
      <c r="P18" s="33">
        <v>0.13901535956370309</v>
      </c>
      <c r="Q18" s="2">
        <v>14.73</v>
      </c>
      <c r="R18" s="43">
        <v>13.81</v>
      </c>
      <c r="S18" s="33">
        <f>(Q18-R18)/R18</f>
        <v>6.6618392469225185E-2</v>
      </c>
      <c r="T18" s="1">
        <v>23371.864226995491</v>
      </c>
      <c r="U18" s="27"/>
      <c r="V18" s="33" t="e">
        <f>(T18-U18)/U18</f>
        <v>#DIV/0!</v>
      </c>
      <c r="W18" s="2">
        <v>4.79</v>
      </c>
      <c r="X18" s="27">
        <v>4.68</v>
      </c>
      <c r="Y18" s="33">
        <f>(W18-X18)/X18</f>
        <v>2.3504273504273573E-2</v>
      </c>
      <c r="Z18" s="147">
        <v>-509</v>
      </c>
      <c r="AA18" s="148">
        <v>-819</v>
      </c>
      <c r="AB18" s="40">
        <v>310</v>
      </c>
      <c r="AC18" s="40">
        <v>310</v>
      </c>
      <c r="AD18" s="40">
        <v>82</v>
      </c>
      <c r="AE18" s="28">
        <v>33</v>
      </c>
      <c r="AF18" s="27">
        <f>VLOOKUP($F18,Feuil2!$B:$E,4,0)</f>
        <v>-7.3</v>
      </c>
      <c r="AG18" s="43">
        <v>40.299999999999997</v>
      </c>
      <c r="AH18" s="29">
        <v>0.51679668842540993</v>
      </c>
      <c r="AI18" s="27"/>
      <c r="AJ18" s="33" t="e">
        <f>(AH18-AI18)/AI18</f>
        <v>#DIV/0!</v>
      </c>
      <c r="AK18" s="30">
        <v>33.81</v>
      </c>
      <c r="AL18" s="27">
        <v>42.1</v>
      </c>
      <c r="AM18" s="43">
        <f>AK18-AL18</f>
        <v>-8.2899999999999991</v>
      </c>
      <c r="AN18" s="1">
        <v>-1</v>
      </c>
      <c r="AO18" s="27"/>
      <c r="AP18" s="33" t="e">
        <f>(AN18-AO18)/AO18</f>
        <v>#DIV/0!</v>
      </c>
      <c r="AQ18" s="31">
        <v>166.66666666666669</v>
      </c>
      <c r="AR18" s="27"/>
      <c r="AS18" s="27" t="e">
        <f>(AQ18-AR18)/AR18</f>
        <v>#DIV/0!</v>
      </c>
      <c r="AT18" s="2">
        <v>1.03</v>
      </c>
      <c r="AU18" s="27">
        <f>VLOOKUP($F18,[1]Feuil1!$C$3:$M$36,11,0)</f>
        <v>0</v>
      </c>
      <c r="AV18" s="33" t="e">
        <f>(AT18-AU18)/AU18</f>
        <v>#DIV/0!</v>
      </c>
    </row>
    <row r="19" spans="1:48">
      <c r="A19" s="6" t="s">
        <v>75</v>
      </c>
      <c r="B19" s="6">
        <v>71248</v>
      </c>
      <c r="C19" s="6">
        <v>306077</v>
      </c>
      <c r="D19" s="6" t="s">
        <v>35</v>
      </c>
      <c r="E19" s="146" t="s">
        <v>35</v>
      </c>
      <c r="F19" s="6">
        <v>71248</v>
      </c>
      <c r="G19" s="6" t="s">
        <v>68</v>
      </c>
      <c r="H19" s="2">
        <v>417365</v>
      </c>
      <c r="I19" s="27">
        <v>391197</v>
      </c>
      <c r="J19" s="33">
        <v>6.6892128518367983E-2</v>
      </c>
      <c r="K19" s="2">
        <v>1282214</v>
      </c>
      <c r="L19" s="27">
        <v>985659</v>
      </c>
      <c r="M19" s="33">
        <v>0.30086977342062521</v>
      </c>
      <c r="N19" s="2">
        <v>620802</v>
      </c>
      <c r="O19" s="27">
        <v>571304</v>
      </c>
      <c r="P19" s="33">
        <v>8.6640387604497784E-2</v>
      </c>
      <c r="Q19" s="2">
        <v>14.99</v>
      </c>
      <c r="R19" s="43">
        <v>16.05</v>
      </c>
      <c r="S19" s="33">
        <f>(Q19-R19)/R19</f>
        <v>-6.6043613707165133E-2</v>
      </c>
      <c r="T19" s="1">
        <v>18291.160872127286</v>
      </c>
      <c r="U19" s="27"/>
      <c r="V19" s="33" t="e">
        <f>(T19-U19)/U19</f>
        <v>#DIV/0!</v>
      </c>
      <c r="W19" s="2">
        <v>7.72</v>
      </c>
      <c r="X19" s="27">
        <v>8.73</v>
      </c>
      <c r="Y19" s="33">
        <f>(W19-X19)/X19</f>
        <v>-0.11569301260022917</v>
      </c>
      <c r="Z19" s="147">
        <v>-137</v>
      </c>
      <c r="AA19" s="148">
        <v>-660</v>
      </c>
      <c r="AB19" s="40">
        <v>523</v>
      </c>
      <c r="AC19" s="40">
        <v>523</v>
      </c>
      <c r="AD19" s="40">
        <v>145</v>
      </c>
      <c r="AE19" s="28">
        <v>35.807486631016019</v>
      </c>
      <c r="AF19" s="27">
        <f>VLOOKUP($F19,Feuil2!$B:$E,4,0)</f>
        <v>0</v>
      </c>
      <c r="AG19" s="43">
        <v>35.807486631016019</v>
      </c>
      <c r="AH19" s="29">
        <v>0.46049642406394614</v>
      </c>
      <c r="AI19" s="27"/>
      <c r="AJ19" s="33" t="e">
        <f>(AH19-AI19)/AI19</f>
        <v>#DIV/0!</v>
      </c>
      <c r="AK19" s="30">
        <v>63</v>
      </c>
      <c r="AL19" s="27">
        <v>57.86</v>
      </c>
      <c r="AM19" s="43">
        <f>AK19-AL19</f>
        <v>5.1400000000000006</v>
      </c>
      <c r="AN19" s="1">
        <v>1</v>
      </c>
      <c r="AO19" s="27"/>
      <c r="AP19" s="33" t="e">
        <f>(AN19-AO19)/AO19</f>
        <v>#DIV/0!</v>
      </c>
      <c r="AQ19" s="31">
        <v>177.77777777777777</v>
      </c>
      <c r="AR19" s="27"/>
      <c r="AS19" s="27" t="e">
        <f>(AQ19-AR19)/AR19</f>
        <v>#DIV/0!</v>
      </c>
      <c r="AT19" s="2">
        <v>14.43</v>
      </c>
      <c r="AU19" s="27">
        <f>VLOOKUP($F19,[1]Feuil1!$C$3:$M$36,11,0)</f>
        <v>24.44</v>
      </c>
      <c r="AV19" s="33">
        <f>(AT19-AU19)/AU19</f>
        <v>-0.40957446808510645</v>
      </c>
    </row>
    <row r="20" spans="1:48">
      <c r="A20" s="6" t="s">
        <v>76</v>
      </c>
      <c r="B20" s="6">
        <v>71050</v>
      </c>
      <c r="C20" s="6">
        <v>170189</v>
      </c>
      <c r="D20" s="6" t="s">
        <v>26</v>
      </c>
      <c r="E20" s="146" t="s">
        <v>26</v>
      </c>
      <c r="F20" s="6">
        <v>71050</v>
      </c>
      <c r="G20" s="6" t="s">
        <v>64</v>
      </c>
      <c r="H20" s="2">
        <v>530053</v>
      </c>
      <c r="I20" s="27">
        <v>546770</v>
      </c>
      <c r="J20" s="33">
        <v>-3.0574098798397863E-2</v>
      </c>
      <c r="K20" s="2">
        <v>3268173</v>
      </c>
      <c r="L20" s="27">
        <v>2568535</v>
      </c>
      <c r="M20" s="33">
        <v>0.27238795655889447</v>
      </c>
      <c r="N20" s="2">
        <v>939510</v>
      </c>
      <c r="O20" s="27">
        <v>891398</v>
      </c>
      <c r="P20" s="33">
        <v>5.397364589106101E-2</v>
      </c>
      <c r="Q20" s="2">
        <v>17.46</v>
      </c>
      <c r="R20" s="43">
        <v>19.5</v>
      </c>
      <c r="S20" s="33">
        <f>(Q20-R20)/R20</f>
        <v>-0.10461538461538457</v>
      </c>
      <c r="T20" s="1">
        <v>22726.41509433962</v>
      </c>
      <c r="U20" s="27"/>
      <c r="V20" s="33" t="e">
        <f>(T20-U20)/U20</f>
        <v>#DIV/0!</v>
      </c>
      <c r="W20" s="2">
        <v>7.2499999999999991</v>
      </c>
      <c r="X20" s="27">
        <v>8.11</v>
      </c>
      <c r="Y20" s="33">
        <f>(W20-X20)/X20</f>
        <v>-0.10604192355117144</v>
      </c>
      <c r="Z20" s="147">
        <v>-182</v>
      </c>
      <c r="AA20" s="148">
        <v>-687</v>
      </c>
      <c r="AB20" s="40">
        <v>505</v>
      </c>
      <c r="AC20" s="40">
        <v>505</v>
      </c>
      <c r="AD20" s="40">
        <v>82</v>
      </c>
      <c r="AE20" s="28">
        <v>22.700000000000003</v>
      </c>
      <c r="AF20" s="27">
        <f>VLOOKUP($F20,Feuil2!$B:$E,4,0)</f>
        <v>-6.5</v>
      </c>
      <c r="AG20" s="43">
        <v>29.200000000000003</v>
      </c>
      <c r="AH20" s="29">
        <v>0.55062823355506285</v>
      </c>
      <c r="AI20" s="27"/>
      <c r="AJ20" s="33" t="e">
        <f>(AH20-AI20)/AI20</f>
        <v>#DIV/0!</v>
      </c>
      <c r="AK20" s="30">
        <v>47.08</v>
      </c>
      <c r="AL20" s="27">
        <v>42.269999999999996</v>
      </c>
      <c r="AM20" s="43">
        <f>AK20-AL20</f>
        <v>4.8100000000000023</v>
      </c>
      <c r="AN20" s="1">
        <v>2</v>
      </c>
      <c r="AO20" s="27"/>
      <c r="AP20" s="33" t="e">
        <f>(AN20-AO20)/AO20</f>
        <v>#DIV/0!</v>
      </c>
      <c r="AQ20" s="31">
        <v>190</v>
      </c>
      <c r="AR20" s="27"/>
      <c r="AS20" s="27" t="e">
        <f>(AQ20-AR20)/AR20</f>
        <v>#DIV/0!</v>
      </c>
      <c r="AT20" s="2">
        <v>3.09</v>
      </c>
      <c r="AU20" s="27">
        <f>VLOOKUP($F20,[1]Feuil1!$C$3:$M$36,11,0)</f>
        <v>28.33</v>
      </c>
      <c r="AV20" s="33">
        <f>(AT20-AU20)/AU20</f>
        <v>-0.89092834451111891</v>
      </c>
    </row>
    <row r="21" spans="1:48">
      <c r="A21" s="6" t="s">
        <v>77</v>
      </c>
      <c r="B21" s="6">
        <v>71159</v>
      </c>
      <c r="C21" s="6">
        <v>179897</v>
      </c>
      <c r="D21" s="6" t="s">
        <v>17</v>
      </c>
      <c r="E21" s="146" t="s">
        <v>17</v>
      </c>
      <c r="F21" s="6">
        <v>71159</v>
      </c>
      <c r="G21" s="6" t="s">
        <v>48</v>
      </c>
      <c r="H21" s="2">
        <v>522731</v>
      </c>
      <c r="I21" s="27">
        <v>566169</v>
      </c>
      <c r="J21" s="33">
        <v>-7.672267467840875E-2</v>
      </c>
      <c r="K21" s="2">
        <v>1498676</v>
      </c>
      <c r="L21" s="27">
        <v>1023918</v>
      </c>
      <c r="M21" s="33">
        <v>0.46366798903818468</v>
      </c>
      <c r="N21" s="2">
        <v>732695</v>
      </c>
      <c r="O21" s="27">
        <v>743092</v>
      </c>
      <c r="P21" s="33">
        <v>-1.3991538059890295E-2</v>
      </c>
      <c r="Q21" s="2">
        <v>12.96</v>
      </c>
      <c r="R21" s="43">
        <v>12.42</v>
      </c>
      <c r="S21" s="33">
        <f>(Q21-R21)/R21</f>
        <v>4.3478260869565293E-2</v>
      </c>
      <c r="T21" s="1">
        <v>24325.863213811419</v>
      </c>
      <c r="U21" s="27"/>
      <c r="V21" s="33" t="e">
        <f>(T21-U21)/U21</f>
        <v>#DIV/0!</v>
      </c>
      <c r="W21" s="2">
        <v>6.36</v>
      </c>
      <c r="X21" s="27">
        <v>6.6199999999999992</v>
      </c>
      <c r="Y21" s="33">
        <f>(W21-X21)/X21</f>
        <v>-3.9274924471298933E-2</v>
      </c>
      <c r="Z21" s="147">
        <v>-233</v>
      </c>
      <c r="AA21" s="148">
        <v>-398</v>
      </c>
      <c r="AB21" s="40">
        <v>165</v>
      </c>
      <c r="AC21" s="40">
        <v>165</v>
      </c>
      <c r="AD21" s="40">
        <v>6</v>
      </c>
      <c r="AE21" s="28">
        <v>13.899999999999993</v>
      </c>
      <c r="AF21" s="27">
        <f>VLOOKUP($F21,Feuil2!$B:$E,4,0)</f>
        <v>-0.6</v>
      </c>
      <c r="AG21" s="43">
        <v>14.499999999999993</v>
      </c>
      <c r="AH21" s="29">
        <v>0.52291421856639253</v>
      </c>
      <c r="AI21" s="27"/>
      <c r="AJ21" s="33" t="e">
        <f>(AH21-AI21)/AI21</f>
        <v>#DIV/0!</v>
      </c>
      <c r="AK21" s="30">
        <v>54.820000000000007</v>
      </c>
      <c r="AL21" s="27">
        <v>53.33</v>
      </c>
      <c r="AM21" s="43">
        <f>AK21-AL21</f>
        <v>1.4900000000000091</v>
      </c>
      <c r="AN21" s="1">
        <v>0</v>
      </c>
      <c r="AO21" s="27"/>
      <c r="AP21" s="33" t="e">
        <f>(AN21-AO21)/AO21</f>
        <v>#DIV/0!</v>
      </c>
      <c r="AQ21" s="31">
        <v>188.88888888888889</v>
      </c>
      <c r="AR21" s="27"/>
      <c r="AS21" s="27" t="e">
        <f>(AQ21-AR21)/AR21</f>
        <v>#DIV/0!</v>
      </c>
      <c r="AT21" s="2">
        <v>0</v>
      </c>
      <c r="AU21" s="27">
        <f>VLOOKUP($F21,[1]Feuil1!$C$3:$M$36,11,0)</f>
        <v>0</v>
      </c>
      <c r="AV21" s="33" t="e">
        <f>(AT21-AU21)/AU21</f>
        <v>#DIV/0!</v>
      </c>
    </row>
    <row r="22" spans="1:48">
      <c r="A22" s="6" t="s">
        <v>78</v>
      </c>
      <c r="B22" s="6">
        <v>71045</v>
      </c>
      <c r="C22" s="6">
        <v>305330</v>
      </c>
      <c r="D22" s="6" t="s">
        <v>32</v>
      </c>
      <c r="E22" s="146" t="s">
        <v>32</v>
      </c>
      <c r="F22" s="6">
        <v>71045</v>
      </c>
      <c r="G22" s="6" t="s">
        <v>61</v>
      </c>
      <c r="H22" s="2">
        <v>332376</v>
      </c>
      <c r="I22" s="27">
        <v>440518</v>
      </c>
      <c r="J22" s="33">
        <v>-0.24548826608674335</v>
      </c>
      <c r="K22" s="2">
        <v>888907</v>
      </c>
      <c r="L22" s="27">
        <v>650641</v>
      </c>
      <c r="M22" s="33">
        <v>0.36620194546608653</v>
      </c>
      <c r="N22" s="2">
        <v>482938</v>
      </c>
      <c r="O22" s="27">
        <v>584583</v>
      </c>
      <c r="P22" s="33">
        <v>-0.17387607918807083</v>
      </c>
      <c r="Q22" s="2">
        <v>11.33</v>
      </c>
      <c r="R22" s="43">
        <v>12.25</v>
      </c>
      <c r="S22" s="33">
        <f>(Q22-R22)/R22</f>
        <v>-7.5102040816326529E-2</v>
      </c>
      <c r="T22" s="1">
        <v>13925.547866205306</v>
      </c>
      <c r="U22" s="27"/>
      <c r="V22" s="33" t="e">
        <f>(T22-U22)/U22</f>
        <v>#DIV/0!</v>
      </c>
      <c r="W22" s="2">
        <v>5.16</v>
      </c>
      <c r="X22" s="27">
        <v>5.6</v>
      </c>
      <c r="Y22" s="33">
        <f>(W22-X22)/X22</f>
        <v>-7.8571428571428487E-2</v>
      </c>
      <c r="Z22" s="147">
        <v>-540</v>
      </c>
      <c r="AA22" s="148">
        <v>-710</v>
      </c>
      <c r="AB22" s="40">
        <v>170</v>
      </c>
      <c r="AC22" s="40">
        <v>170</v>
      </c>
      <c r="AD22" s="40">
        <v>52</v>
      </c>
      <c r="AE22" s="28">
        <v>5.599999999999997</v>
      </c>
      <c r="AF22" s="27">
        <f>VLOOKUP($F22,Feuil2!$B:$E,4,0)</f>
        <v>-1.7</v>
      </c>
      <c r="AG22" s="43">
        <v>7.2999999999999972</v>
      </c>
      <c r="AH22" s="29">
        <v>0.49987928536938675</v>
      </c>
      <c r="AI22" s="27"/>
      <c r="AJ22" s="33" t="e">
        <f>(AH22-AI22)/AI22</f>
        <v>#DIV/0!</v>
      </c>
      <c r="AK22" s="30">
        <v>74.08</v>
      </c>
      <c r="AL22" s="27">
        <v>67.28</v>
      </c>
      <c r="AM22" s="43">
        <f>AK22-AL22</f>
        <v>6.7999999999999972</v>
      </c>
      <c r="AN22" s="1">
        <v>0</v>
      </c>
      <c r="AO22" s="27"/>
      <c r="AP22" s="33" t="e">
        <f>(AN22-AO22)/AO22</f>
        <v>#DIV/0!</v>
      </c>
      <c r="AQ22" s="31">
        <v>183.33333333333334</v>
      </c>
      <c r="AR22" s="27"/>
      <c r="AS22" s="27" t="e">
        <f>(AQ22-AR22)/AR22</f>
        <v>#DIV/0!</v>
      </c>
      <c r="AT22" s="2">
        <v>0</v>
      </c>
      <c r="AU22" s="27">
        <f>VLOOKUP($F22,[1]Feuil1!$C$3:$M$36,11,0)</f>
        <v>20.56</v>
      </c>
      <c r="AV22" s="33">
        <f>(AT22-AU22)/AU22</f>
        <v>-1</v>
      </c>
    </row>
    <row r="23" spans="1:48">
      <c r="A23" s="6" t="s">
        <v>78</v>
      </c>
      <c r="B23" s="6">
        <v>71024</v>
      </c>
      <c r="C23" s="6">
        <v>177094</v>
      </c>
      <c r="D23" s="6" t="s">
        <v>28</v>
      </c>
      <c r="E23" s="146" t="s">
        <v>28</v>
      </c>
      <c r="F23" s="6">
        <v>71024</v>
      </c>
      <c r="G23" s="6" t="s">
        <v>62</v>
      </c>
      <c r="H23" s="2">
        <v>471686</v>
      </c>
      <c r="I23" s="27">
        <v>575788</v>
      </c>
      <c r="J23" s="33">
        <v>-0.18079918303264397</v>
      </c>
      <c r="K23" s="2">
        <v>1628381</v>
      </c>
      <c r="L23" s="27">
        <v>936600</v>
      </c>
      <c r="M23" s="33">
        <v>0.73860879777920141</v>
      </c>
      <c r="N23" s="2">
        <v>735883</v>
      </c>
      <c r="O23" s="27">
        <v>772380</v>
      </c>
      <c r="P23" s="33">
        <v>-4.7252647660478E-2</v>
      </c>
      <c r="Q23" s="2">
        <v>15.45</v>
      </c>
      <c r="R23" s="43">
        <v>15.94</v>
      </c>
      <c r="S23" s="33">
        <f>(Q23-R23)/R23</f>
        <v>-3.0740276035131759E-2</v>
      </c>
      <c r="T23" s="1">
        <v>20089.625989625987</v>
      </c>
      <c r="U23" s="27"/>
      <c r="V23" s="33" t="e">
        <f>(T23-U23)/U23</f>
        <v>#DIV/0!</v>
      </c>
      <c r="W23" s="2">
        <v>7.5500000000000007</v>
      </c>
      <c r="X23" s="27">
        <v>8.370000000000001</v>
      </c>
      <c r="Y23" s="33">
        <f>(W23-X23)/X23</f>
        <v>-9.7968936678614116E-2</v>
      </c>
      <c r="Z23" s="147">
        <v>-523</v>
      </c>
      <c r="AA23" s="148">
        <v>-815</v>
      </c>
      <c r="AB23" s="40">
        <v>292</v>
      </c>
      <c r="AC23" s="40">
        <v>292</v>
      </c>
      <c r="AD23" s="40">
        <v>91</v>
      </c>
      <c r="AE23" s="28">
        <v>34.700000000000017</v>
      </c>
      <c r="AF23" s="27">
        <f>VLOOKUP($F23,Feuil2!$B:$E,4,0)</f>
        <v>-6.3</v>
      </c>
      <c r="AG23" s="43">
        <v>41.000000000000014</v>
      </c>
      <c r="AH23" s="29">
        <v>0.50580474934036934</v>
      </c>
      <c r="AI23" s="27"/>
      <c r="AJ23" s="33" t="e">
        <f>(AH23-AI23)/AI23</f>
        <v>#DIV/0!</v>
      </c>
      <c r="AK23" s="30">
        <v>56.95</v>
      </c>
      <c r="AL23" s="27">
        <v>53.72999999999999</v>
      </c>
      <c r="AM23" s="43">
        <f>AK23-AL23</f>
        <v>3.2200000000000131</v>
      </c>
      <c r="AN23" s="1">
        <v>-2</v>
      </c>
      <c r="AO23" s="27"/>
      <c r="AP23" s="33" t="e">
        <f>(AN23-AO23)/AO23</f>
        <v>#DIV/0!</v>
      </c>
      <c r="AQ23" s="31">
        <v>187.5</v>
      </c>
      <c r="AR23" s="27"/>
      <c r="AS23" s="27" t="e">
        <f>(AQ23-AR23)/AR23</f>
        <v>#DIV/0!</v>
      </c>
      <c r="AT23" s="2">
        <v>22.04</v>
      </c>
      <c r="AU23" s="27">
        <f>VLOOKUP($F23,[1]Feuil1!$C$3:$M$36,11,0)</f>
        <v>11.11</v>
      </c>
      <c r="AV23" s="33">
        <f>(AT23-AU23)/AU23</f>
        <v>0.98379837983798379</v>
      </c>
    </row>
    <row r="24" spans="1:48">
      <c r="A24" s="6" t="s">
        <v>78</v>
      </c>
      <c r="B24" s="6">
        <v>71031</v>
      </c>
      <c r="C24" s="6">
        <v>185551</v>
      </c>
      <c r="D24" s="6" t="s">
        <v>25</v>
      </c>
      <c r="E24" s="146" t="s">
        <v>25</v>
      </c>
      <c r="F24" s="6">
        <v>71031</v>
      </c>
      <c r="G24" s="6" t="s">
        <v>65</v>
      </c>
      <c r="H24" s="2">
        <v>562590</v>
      </c>
      <c r="I24" s="27">
        <v>616031</v>
      </c>
      <c r="J24" s="33">
        <v>-8.6750504438899992E-2</v>
      </c>
      <c r="K24" s="2">
        <v>1616586</v>
      </c>
      <c r="L24" s="27">
        <v>1734623</v>
      </c>
      <c r="M24" s="33">
        <v>-6.8047639170009847E-2</v>
      </c>
      <c r="N24" s="2">
        <v>794112</v>
      </c>
      <c r="O24" s="27">
        <v>902543</v>
      </c>
      <c r="P24" s="33">
        <v>-0.12013942825992778</v>
      </c>
      <c r="Q24" s="2">
        <v>11.29</v>
      </c>
      <c r="R24" s="43">
        <v>14.39</v>
      </c>
      <c r="S24" s="33">
        <f>(Q24-R24)/R24</f>
        <v>-0.21542738012508694</v>
      </c>
      <c r="T24" s="1">
        <v>15793.794749403341</v>
      </c>
      <c r="U24" s="27"/>
      <c r="V24" s="33" t="e">
        <f>(T24-U24)/U24</f>
        <v>#DIV/0!</v>
      </c>
      <c r="W24" s="2">
        <v>5.12</v>
      </c>
      <c r="X24" s="27">
        <v>7.07</v>
      </c>
      <c r="Y24" s="33">
        <f>(W24-X24)/X24</f>
        <v>-0.27581329561527584</v>
      </c>
      <c r="Z24" s="147">
        <v>-275</v>
      </c>
      <c r="AA24" s="148">
        <v>-641</v>
      </c>
      <c r="AB24" s="40">
        <v>366</v>
      </c>
      <c r="AC24" s="40">
        <v>366</v>
      </c>
      <c r="AD24" s="40">
        <v>70</v>
      </c>
      <c r="AE24" s="28">
        <v>17.899999999999988</v>
      </c>
      <c r="AF24" s="27">
        <f>VLOOKUP($F24,Feuil2!$B:$E,4,0)</f>
        <v>3</v>
      </c>
      <c r="AG24" s="43">
        <v>14.899999999999988</v>
      </c>
      <c r="AH24" s="29">
        <v>0.51160986709417178</v>
      </c>
      <c r="AI24" s="27"/>
      <c r="AJ24" s="33" t="e">
        <f>(AH24-AI24)/AI24</f>
        <v>#DIV/0!</v>
      </c>
      <c r="AK24" s="30">
        <v>50.25</v>
      </c>
      <c r="AL24" s="27">
        <v>49.22</v>
      </c>
      <c r="AM24" s="43">
        <f>AK24-AL24</f>
        <v>1.0300000000000011</v>
      </c>
      <c r="AN24" s="1">
        <v>1</v>
      </c>
      <c r="AO24" s="27"/>
      <c r="AP24" s="33" t="e">
        <f>(AN24-AO24)/AO24</f>
        <v>#DIV/0!</v>
      </c>
      <c r="AQ24" s="31">
        <v>181.81818181818181</v>
      </c>
      <c r="AR24" s="27"/>
      <c r="AS24" s="27" t="e">
        <f>(AQ24-AR24)/AR24</f>
        <v>#DIV/0!</v>
      </c>
      <c r="AT24" s="2">
        <v>3.61</v>
      </c>
      <c r="AU24" s="27">
        <f>VLOOKUP($F24,[1]Feuil1!$C$3:$M$36,11,0)</f>
        <v>11.11</v>
      </c>
      <c r="AV24" s="33">
        <f>(AT24-AU24)/AU24</f>
        <v>-0.67506750675067506</v>
      </c>
    </row>
    <row r="25" spans="1:48">
      <c r="A25" s="6" t="s">
        <v>75</v>
      </c>
      <c r="B25" s="6">
        <v>700023</v>
      </c>
      <c r="C25" s="6">
        <v>193087</v>
      </c>
      <c r="D25" s="6" t="s">
        <v>12</v>
      </c>
      <c r="E25" s="146" t="s">
        <v>12</v>
      </c>
      <c r="F25" s="6">
        <v>700023</v>
      </c>
      <c r="G25" s="6" t="s">
        <v>49</v>
      </c>
      <c r="H25" s="2">
        <v>841839</v>
      </c>
      <c r="I25" s="27">
        <v>776794</v>
      </c>
      <c r="J25" s="33">
        <v>8.3735198778569345E-2</v>
      </c>
      <c r="K25" s="2">
        <v>2575243</v>
      </c>
      <c r="L25" s="27">
        <v>2026252</v>
      </c>
      <c r="M25" s="33">
        <v>0.27093915268189739</v>
      </c>
      <c r="N25" s="2">
        <v>1262111</v>
      </c>
      <c r="O25" s="27">
        <v>1115764</v>
      </c>
      <c r="P25" s="33">
        <v>0.13116304164679987</v>
      </c>
      <c r="Q25" s="2">
        <v>18.829999999999998</v>
      </c>
      <c r="R25" s="43">
        <v>20.76</v>
      </c>
      <c r="S25" s="33">
        <f>(Q25-R25)/R25</f>
        <v>-9.29672447013489E-2</v>
      </c>
      <c r="T25" s="1">
        <v>24393.332044839583</v>
      </c>
      <c r="U25" s="27"/>
      <c r="V25" s="33" t="e">
        <f>(T25-U25)/U25</f>
        <v>#DIV/0!</v>
      </c>
      <c r="W25" s="2">
        <v>8.7100000000000009</v>
      </c>
      <c r="X25" s="27">
        <v>9.83</v>
      </c>
      <c r="Y25" s="33">
        <f>(W25-X25)/X25</f>
        <v>-0.11393692777212606</v>
      </c>
      <c r="Z25" s="147">
        <v>22</v>
      </c>
      <c r="AA25" s="148">
        <v>-458</v>
      </c>
      <c r="AB25" s="40">
        <v>480</v>
      </c>
      <c r="AC25" s="40">
        <v>436</v>
      </c>
      <c r="AD25" s="40">
        <v>148</v>
      </c>
      <c r="AE25" s="28">
        <v>46.299999999999976</v>
      </c>
      <c r="AF25" s="27">
        <f>VLOOKUP($F25,Feuil2!$B:$E,4,0)</f>
        <v>44.1</v>
      </c>
      <c r="AG25" s="43">
        <v>2.1999999999999744</v>
      </c>
      <c r="AH25" s="29">
        <v>0.52468250172697806</v>
      </c>
      <c r="AI25" s="27"/>
      <c r="AJ25" s="33" t="e">
        <f>(AH25-AI25)/AI25</f>
        <v>#DIV/0!</v>
      </c>
      <c r="AK25" s="30">
        <v>41.58</v>
      </c>
      <c r="AL25" s="27">
        <v>40.24</v>
      </c>
      <c r="AM25" s="43">
        <f>AK25-AL25</f>
        <v>1.3399999999999963</v>
      </c>
      <c r="AN25" s="1">
        <v>-2</v>
      </c>
      <c r="AO25" s="27"/>
      <c r="AP25" s="33" t="e">
        <f>(AN25-AO25)/AO25</f>
        <v>#DIV/0!</v>
      </c>
      <c r="AQ25" s="31">
        <v>170</v>
      </c>
      <c r="AR25" s="27"/>
      <c r="AS25" s="27" t="e">
        <f>(AQ25-AR25)/AR25</f>
        <v>#DIV/0!</v>
      </c>
      <c r="AT25" s="2">
        <v>7.69</v>
      </c>
      <c r="AU25" s="27">
        <f>VLOOKUP($F25,[1]Feuil1!$C$3:$M$36,11,0)</f>
        <v>17.22</v>
      </c>
      <c r="AV25" s="33">
        <f>(AT25-AU25)/AU25</f>
        <v>-0.55342624854819966</v>
      </c>
    </row>
    <row r="26" spans="1:48">
      <c r="A26" s="6" t="s">
        <v>77</v>
      </c>
      <c r="B26" s="6">
        <v>71188</v>
      </c>
      <c r="C26" s="6">
        <v>304393</v>
      </c>
      <c r="D26" s="6" t="s">
        <v>9</v>
      </c>
      <c r="E26" s="146" t="s">
        <v>9</v>
      </c>
      <c r="F26" s="6">
        <v>71188</v>
      </c>
      <c r="G26" s="6" t="s">
        <v>46</v>
      </c>
      <c r="H26" s="2">
        <v>384102</v>
      </c>
      <c r="I26" s="27">
        <v>531429</v>
      </c>
      <c r="J26" s="33">
        <v>-0.27722800223548205</v>
      </c>
      <c r="K26" s="2">
        <v>1308673</v>
      </c>
      <c r="L26" s="27">
        <v>1783398</v>
      </c>
      <c r="M26" s="33">
        <v>-0.26619128203575421</v>
      </c>
      <c r="N26" s="2">
        <v>634943</v>
      </c>
      <c r="O26" s="27">
        <v>840091</v>
      </c>
      <c r="P26" s="33">
        <v>-0.24419735481037175</v>
      </c>
      <c r="Q26" s="2">
        <v>13.12</v>
      </c>
      <c r="R26" s="43">
        <v>13.78</v>
      </c>
      <c r="S26" s="33">
        <f>(Q26-R26)/R26</f>
        <v>-4.7895500725689419E-2</v>
      </c>
      <c r="T26" s="1">
        <v>23326.34092578986</v>
      </c>
      <c r="U26" s="27"/>
      <c r="V26" s="33" t="e">
        <f>(T26-U26)/U26</f>
        <v>#DIV/0!</v>
      </c>
      <c r="W26" s="2">
        <v>6.6</v>
      </c>
      <c r="X26" s="27">
        <v>7.0200000000000005</v>
      </c>
      <c r="Y26" s="33">
        <f>(W26-X26)/X26</f>
        <v>-5.9829059829059943E-2</v>
      </c>
      <c r="Z26" s="147">
        <v>-430</v>
      </c>
      <c r="AA26" s="148">
        <v>-391</v>
      </c>
      <c r="AB26" s="40">
        <v>-39</v>
      </c>
      <c r="AC26" s="40">
        <v>-39</v>
      </c>
      <c r="AD26" s="40">
        <v>33</v>
      </c>
      <c r="AE26" s="28">
        <v>8.5</v>
      </c>
      <c r="AF26" s="27">
        <f>VLOOKUP($F26,Feuil2!$B:$E,4,0)</f>
        <v>7.6</v>
      </c>
      <c r="AG26" s="43">
        <v>0.90000000000000036</v>
      </c>
      <c r="AH26" s="29">
        <v>0.5335211267605634</v>
      </c>
      <c r="AI26" s="27"/>
      <c r="AJ26" s="33" t="e">
        <f>(AH26-AI26)/AI26</f>
        <v>#DIV/0!</v>
      </c>
      <c r="AK26" s="30">
        <v>59.150000000000006</v>
      </c>
      <c r="AL26" s="27">
        <v>45.1</v>
      </c>
      <c r="AM26" s="43">
        <f>AK26-AL26</f>
        <v>14.050000000000004</v>
      </c>
      <c r="AN26" s="1">
        <v>0</v>
      </c>
      <c r="AO26" s="27"/>
      <c r="AP26" s="33" t="e">
        <f>(AN26-AO26)/AO26</f>
        <v>#DIV/0!</v>
      </c>
      <c r="AQ26" s="31">
        <v>83.333333333333343</v>
      </c>
      <c r="AR26" s="27"/>
      <c r="AS26" s="27" t="e">
        <f>(AQ26-AR26)/AR26</f>
        <v>#DIV/0!</v>
      </c>
      <c r="AT26" s="2">
        <v>0</v>
      </c>
      <c r="AU26" s="27">
        <f>VLOOKUP($F26,[1]Feuil1!$C$3:$M$36,11,0)</f>
        <v>0</v>
      </c>
      <c r="AV26" s="33" t="e">
        <f>(AT26-AU26)/AU26</f>
        <v>#DIV/0!</v>
      </c>
    </row>
    <row r="27" spans="1:48">
      <c r="A27" s="6" t="s">
        <v>76</v>
      </c>
      <c r="B27" s="6">
        <v>71595</v>
      </c>
      <c r="C27" s="6">
        <v>306176</v>
      </c>
      <c r="D27" s="6" t="s">
        <v>23</v>
      </c>
      <c r="E27" s="146" t="s">
        <v>23</v>
      </c>
      <c r="F27" s="6">
        <v>71595</v>
      </c>
      <c r="G27" s="6" t="s">
        <v>57</v>
      </c>
      <c r="H27" s="2">
        <v>383806</v>
      </c>
      <c r="I27" s="27">
        <v>385425</v>
      </c>
      <c r="J27" s="33">
        <v>-4.2005578257767401E-3</v>
      </c>
      <c r="K27" s="2">
        <v>2479818</v>
      </c>
      <c r="L27" s="27">
        <v>1799102</v>
      </c>
      <c r="M27" s="33">
        <v>0.37836431730941328</v>
      </c>
      <c r="N27" s="2">
        <v>703699</v>
      </c>
      <c r="O27" s="27">
        <v>640264</v>
      </c>
      <c r="P27" s="33">
        <v>9.9076318518611067E-2</v>
      </c>
      <c r="Q27" s="2">
        <v>15.06</v>
      </c>
      <c r="R27" s="43">
        <v>15.58</v>
      </c>
      <c r="S27" s="33">
        <f>(Q27-R27)/R27</f>
        <v>-3.3376123234916531E-2</v>
      </c>
      <c r="T27" s="1">
        <v>20690.943840047046</v>
      </c>
      <c r="U27" s="27"/>
      <c r="V27" s="33" t="e">
        <f>(T27-U27)/U27</f>
        <v>#DIV/0!</v>
      </c>
      <c r="W27" s="2">
        <v>6.5699999999999994</v>
      </c>
      <c r="X27" s="27">
        <v>7.0400000000000009</v>
      </c>
      <c r="Y27" s="33">
        <f>(W27-X27)/X27</f>
        <v>-6.6761363636363841E-2</v>
      </c>
      <c r="Z27" s="147">
        <v>-304</v>
      </c>
      <c r="AA27" s="148">
        <v>-650</v>
      </c>
      <c r="AB27" s="40">
        <v>346</v>
      </c>
      <c r="AC27" s="40">
        <v>346</v>
      </c>
      <c r="AD27" s="40">
        <v>69</v>
      </c>
      <c r="AE27" s="28">
        <v>25.5</v>
      </c>
      <c r="AF27" s="27">
        <f>VLOOKUP($F27,Feuil2!$B:$E,4,0)</f>
        <v>-12.3</v>
      </c>
      <c r="AG27" s="43">
        <v>37.799999999999997</v>
      </c>
      <c r="AH27" s="29">
        <v>0.53798637203082211</v>
      </c>
      <c r="AI27" s="27"/>
      <c r="AJ27" s="33" t="e">
        <f>(AH27-AI27)/AI27</f>
        <v>#DIV/0!</v>
      </c>
      <c r="AK27" s="30">
        <v>37.08</v>
      </c>
      <c r="AL27" s="27">
        <v>35.18</v>
      </c>
      <c r="AM27" s="43">
        <f>AK27-AL27</f>
        <v>1.8999999999999986</v>
      </c>
      <c r="AN27" s="1">
        <v>-3</v>
      </c>
      <c r="AO27" s="27"/>
      <c r="AP27" s="33" t="e">
        <f>(AN27-AO27)/AO27</f>
        <v>#DIV/0!</v>
      </c>
      <c r="AQ27" s="31">
        <v>185.71428571428572</v>
      </c>
      <c r="AR27" s="27"/>
      <c r="AS27" s="27" t="e">
        <f>(AQ27-AR27)/AR27</f>
        <v>#DIV/0!</v>
      </c>
      <c r="AT27" s="2">
        <v>0</v>
      </c>
      <c r="AU27" s="27">
        <f>VLOOKUP($F27,[1]Feuil1!$C$3:$M$36,11,0)</f>
        <v>0</v>
      </c>
      <c r="AV27" s="33" t="e">
        <f>(AT27-AU27)/AU27</f>
        <v>#DIV/0!</v>
      </c>
    </row>
    <row r="28" spans="1:48">
      <c r="A28" s="6" t="s">
        <v>77</v>
      </c>
      <c r="B28" s="6">
        <v>71507</v>
      </c>
      <c r="C28" s="6">
        <v>193601</v>
      </c>
      <c r="D28" s="6" t="s">
        <v>13</v>
      </c>
      <c r="E28" s="146" t="s">
        <v>13</v>
      </c>
      <c r="F28" s="6">
        <v>71507</v>
      </c>
      <c r="H28" s="2">
        <v>678810</v>
      </c>
      <c r="I28" s="27">
        <v>680108</v>
      </c>
      <c r="J28" s="33">
        <v>-1.9085204114640615E-3</v>
      </c>
      <c r="K28" s="2">
        <v>1870072</v>
      </c>
      <c r="L28" s="27">
        <v>870710</v>
      </c>
      <c r="M28" s="33">
        <v>1.1477552801736515</v>
      </c>
      <c r="N28" s="2">
        <v>1002696</v>
      </c>
      <c r="O28" s="27">
        <v>887020</v>
      </c>
      <c r="P28" s="33">
        <v>0.13040968636558364</v>
      </c>
      <c r="Q28" s="2">
        <v>17.809999999999999</v>
      </c>
      <c r="R28" s="43">
        <v>17.61</v>
      </c>
      <c r="S28" s="33">
        <f>(Q28-R28)/R28</f>
        <v>1.1357183418512169E-2</v>
      </c>
      <c r="T28" s="1">
        <v>24942.686567164179</v>
      </c>
      <c r="U28" s="27"/>
      <c r="V28" s="33" t="e">
        <f>(T28-U28)/U28</f>
        <v>#DIV/0!</v>
      </c>
      <c r="W28" s="2">
        <v>9.879999999999999</v>
      </c>
      <c r="X28" s="27">
        <v>9.41</v>
      </c>
      <c r="Y28" s="33">
        <f>(W28-X28)/X28</f>
        <v>4.9946865037194352E-2</v>
      </c>
      <c r="Z28" s="147">
        <v>386</v>
      </c>
      <c r="AA28" s="148">
        <v>241</v>
      </c>
      <c r="AB28" s="40">
        <v>145</v>
      </c>
      <c r="AC28" s="40">
        <v>145</v>
      </c>
      <c r="AD28" s="40">
        <v>58</v>
      </c>
      <c r="AE28" s="28">
        <v>30.5</v>
      </c>
      <c r="AF28" s="27">
        <f>VLOOKUP($F28,Feuil2!$B:$E,4,0)</f>
        <v>23.8</v>
      </c>
      <c r="AG28" s="43">
        <v>6.6999999999999993</v>
      </c>
      <c r="AH28" s="29">
        <v>0.51072845900316133</v>
      </c>
      <c r="AI28" s="27"/>
      <c r="AJ28" s="33" t="e">
        <f>(AH28-AI28)/AI28</f>
        <v>#DIV/0!</v>
      </c>
      <c r="AK28" s="30">
        <v>56.269999999999996</v>
      </c>
      <c r="AL28" s="27">
        <v>48.79</v>
      </c>
      <c r="AM28" s="43">
        <f>AK28-AL28</f>
        <v>7.4799999999999969</v>
      </c>
      <c r="AN28" s="1">
        <v>1</v>
      </c>
      <c r="AO28" s="27"/>
      <c r="AP28" s="33" t="e">
        <f>(AN28-AO28)/AO28</f>
        <v>#DIV/0!</v>
      </c>
      <c r="AQ28" s="31">
        <v>170</v>
      </c>
      <c r="AR28" s="27"/>
      <c r="AS28" s="27" t="e">
        <f>(AQ28-AR28)/AR28</f>
        <v>#DIV/0!</v>
      </c>
      <c r="AT28" s="2">
        <v>0</v>
      </c>
      <c r="AU28" s="27">
        <f>VLOOKUP($F28,[1]Feuil1!$C$3:$M$36,11,0)</f>
        <v>17.22</v>
      </c>
      <c r="AV28" s="33">
        <f>(AT28-AU28)/AU28</f>
        <v>-1</v>
      </c>
    </row>
    <row r="29" spans="1:48">
      <c r="A29" s="6" t="s">
        <v>78</v>
      </c>
      <c r="B29" s="6">
        <v>71063</v>
      </c>
      <c r="C29" s="6">
        <v>193005</v>
      </c>
      <c r="D29" s="6" t="s">
        <v>15</v>
      </c>
      <c r="E29" s="146" t="s">
        <v>15</v>
      </c>
      <c r="F29" s="6">
        <v>71063</v>
      </c>
      <c r="G29" s="6" t="s">
        <v>69</v>
      </c>
      <c r="H29" s="2">
        <v>446615</v>
      </c>
      <c r="I29" s="27">
        <v>559363</v>
      </c>
      <c r="J29" s="33">
        <v>-0.20156499446692042</v>
      </c>
      <c r="K29" s="2">
        <v>1431096</v>
      </c>
      <c r="L29" s="27">
        <v>1354968</v>
      </c>
      <c r="M29" s="33">
        <v>5.6184352693200136E-2</v>
      </c>
      <c r="N29" s="2">
        <v>684868</v>
      </c>
      <c r="O29" s="27">
        <v>805682</v>
      </c>
      <c r="P29" s="33">
        <v>-0.14995246263414103</v>
      </c>
      <c r="Q29" s="2">
        <v>15.48</v>
      </c>
      <c r="R29" s="43">
        <v>18.09</v>
      </c>
      <c r="S29" s="33">
        <f>(Q29-R29)/R29</f>
        <v>-0.14427860696517411</v>
      </c>
      <c r="T29" s="1">
        <v>20143.176470588234</v>
      </c>
      <c r="U29" s="27"/>
      <c r="V29" s="33" t="e">
        <f>(T29-U29)/U29</f>
        <v>#DIV/0!</v>
      </c>
      <c r="W29" s="2">
        <v>7.24</v>
      </c>
      <c r="X29" s="27">
        <v>8.73</v>
      </c>
      <c r="Y29" s="33">
        <f>(W29-X29)/X29</f>
        <v>-0.17067583046964491</v>
      </c>
      <c r="Z29" s="147">
        <v>-54</v>
      </c>
      <c r="AA29" s="148">
        <v>-338</v>
      </c>
      <c r="AB29" s="40">
        <v>284</v>
      </c>
      <c r="AC29" s="40">
        <v>284</v>
      </c>
      <c r="AD29" s="40">
        <v>63</v>
      </c>
      <c r="AE29" s="28">
        <v>23.299999999999986</v>
      </c>
      <c r="AF29" s="27">
        <f>VLOOKUP($F29,Feuil2!$B:$E,4,0)</f>
        <v>0.6</v>
      </c>
      <c r="AG29" s="43">
        <v>22.699999999999985</v>
      </c>
      <c r="AH29" s="29">
        <v>0.51333600320384465</v>
      </c>
      <c r="AI29" s="27"/>
      <c r="AJ29" s="33" t="e">
        <f>(AH29-AI29)/AI29</f>
        <v>#DIV/0!</v>
      </c>
      <c r="AK29" s="30">
        <v>64.97999999999999</v>
      </c>
      <c r="AL29" s="27">
        <v>61.78</v>
      </c>
      <c r="AM29" s="43">
        <f>AK29-AL29</f>
        <v>3.1999999999999886</v>
      </c>
      <c r="AN29" s="1">
        <v>2</v>
      </c>
      <c r="AO29" s="27"/>
      <c r="AP29" s="33" t="e">
        <f>(AN29-AO29)/AO29</f>
        <v>#DIV/0!</v>
      </c>
      <c r="AQ29" s="31">
        <v>181.81818181818181</v>
      </c>
      <c r="AR29" s="27"/>
      <c r="AS29" s="27" t="e">
        <f>(AQ29-AR29)/AR29</f>
        <v>#DIV/0!</v>
      </c>
      <c r="AT29" s="2">
        <v>0</v>
      </c>
      <c r="AU29" s="27">
        <f>VLOOKUP($F29,[1]Feuil1!$C$3:$M$36,11,0)</f>
        <v>0</v>
      </c>
      <c r="AV29" s="33" t="e">
        <f>(AT29-AU29)/AU29</f>
        <v>#DIV/0!</v>
      </c>
    </row>
    <row r="30" spans="1:48">
      <c r="A30" s="6" t="s">
        <v>78</v>
      </c>
      <c r="B30" s="6">
        <v>71662</v>
      </c>
      <c r="C30" s="6">
        <v>301703</v>
      </c>
      <c r="D30" s="6" t="s">
        <v>21</v>
      </c>
      <c r="E30" s="146" t="s">
        <v>21</v>
      </c>
      <c r="F30" s="6">
        <v>71662</v>
      </c>
      <c r="G30" s="6" t="s">
        <v>53</v>
      </c>
      <c r="H30" s="2">
        <v>375842</v>
      </c>
      <c r="I30" s="27">
        <v>767952</v>
      </c>
      <c r="J30" s="33">
        <v>-0.51059180782132219</v>
      </c>
      <c r="K30" s="2">
        <v>722734</v>
      </c>
      <c r="L30" s="27">
        <v>671379</v>
      </c>
      <c r="M30" s="33">
        <v>7.6491817587383576E-2</v>
      </c>
      <c r="N30" s="2">
        <v>504397</v>
      </c>
      <c r="O30" s="27">
        <v>887870</v>
      </c>
      <c r="P30" s="33">
        <v>-0.43190219288859855</v>
      </c>
      <c r="Q30" s="2">
        <v>14.18</v>
      </c>
      <c r="R30" s="43">
        <v>15.79</v>
      </c>
      <c r="S30" s="33">
        <f>(Q30-R30)/R30</f>
        <v>-0.10196326789107027</v>
      </c>
      <c r="T30" s="1">
        <v>21291.557619248626</v>
      </c>
      <c r="U30" s="27"/>
      <c r="V30" s="33" t="e">
        <f>(T30-U30)/U30</f>
        <v>#DIV/0!</v>
      </c>
      <c r="W30" s="2">
        <v>6.69</v>
      </c>
      <c r="X30" s="27">
        <v>7.58</v>
      </c>
      <c r="Y30" s="33">
        <f>(W30-X30)/X30</f>
        <v>-0.11741424802110814</v>
      </c>
      <c r="Z30" s="147">
        <v>-597</v>
      </c>
      <c r="AA30" s="148">
        <v>-670</v>
      </c>
      <c r="AB30" s="40">
        <v>73</v>
      </c>
      <c r="AC30" s="40">
        <v>73</v>
      </c>
      <c r="AD30" s="40">
        <v>16</v>
      </c>
      <c r="AE30" s="28">
        <v>8.5578571428571379</v>
      </c>
      <c r="AF30" s="27">
        <f>VLOOKUP($F30,Feuil2!$B:$E,4,0)</f>
        <v>2.9</v>
      </c>
      <c r="AG30" s="43">
        <v>5.6578571428571376</v>
      </c>
      <c r="AH30" s="29">
        <v>0.53105397394361342</v>
      </c>
      <c r="AI30" s="27"/>
      <c r="AJ30" s="33" t="e">
        <f>(AH30-AI30)/AI30</f>
        <v>#DIV/0!</v>
      </c>
      <c r="AK30" s="30">
        <v>57.16</v>
      </c>
      <c r="AL30" s="27">
        <v>59.099999999999994</v>
      </c>
      <c r="AM30" s="43">
        <f>AK30-AL30</f>
        <v>-1.9399999999999977</v>
      </c>
      <c r="AN30" s="1">
        <v>-2</v>
      </c>
      <c r="AO30" s="27"/>
      <c r="AP30" s="33" t="e">
        <f>(AN30-AO30)/AO30</f>
        <v>#DIV/0!</v>
      </c>
      <c r="AQ30" s="31">
        <v>200</v>
      </c>
      <c r="AR30" s="27"/>
      <c r="AS30" s="27" t="e">
        <f>(AQ30-AR30)/AR30</f>
        <v>#DIV/0!</v>
      </c>
      <c r="AT30" s="2">
        <v>0</v>
      </c>
      <c r="AU30" s="27">
        <f>VLOOKUP($F30,[1]Feuil1!$C$3:$M$36,11,0)</f>
        <v>0</v>
      </c>
      <c r="AV30" s="33" t="e">
        <f>(AT30-AU30)/AU30</f>
        <v>#DIV/0!</v>
      </c>
    </row>
    <row r="31" spans="1:48">
      <c r="A31" s="6" t="s">
        <v>78</v>
      </c>
      <c r="B31" s="6">
        <v>71054</v>
      </c>
      <c r="C31" s="6">
        <v>193254</v>
      </c>
      <c r="D31" s="6" t="s">
        <v>38</v>
      </c>
      <c r="E31" s="146" t="s">
        <v>38</v>
      </c>
      <c r="F31" s="6">
        <v>71054</v>
      </c>
      <c r="G31" s="6" t="s">
        <v>72</v>
      </c>
      <c r="H31" s="2">
        <v>487832</v>
      </c>
      <c r="I31" s="27">
        <v>489687</v>
      </c>
      <c r="J31" s="33">
        <v>-3.7881340529766975E-3</v>
      </c>
      <c r="K31" s="2">
        <v>1126239</v>
      </c>
      <c r="L31" s="27">
        <v>891627</v>
      </c>
      <c r="M31" s="33">
        <v>0.26312796718807302</v>
      </c>
      <c r="N31" s="2">
        <v>663564</v>
      </c>
      <c r="O31" s="27">
        <v>642244</v>
      </c>
      <c r="P31" s="33">
        <v>3.319610615280174E-2</v>
      </c>
      <c r="Q31" s="2">
        <v>14.92</v>
      </c>
      <c r="R31" s="43">
        <v>11.24</v>
      </c>
      <c r="S31" s="33">
        <f>(Q31-R31)/R31</f>
        <v>0.32740213523131667</v>
      </c>
      <c r="T31" s="1">
        <v>19796.062052505964</v>
      </c>
      <c r="U31" s="27"/>
      <c r="V31" s="33" t="e">
        <f>(T31-U31)/U31</f>
        <v>#DIV/0!</v>
      </c>
      <c r="W31" s="2">
        <v>6.9300000000000006</v>
      </c>
      <c r="X31" s="27">
        <v>5.32</v>
      </c>
      <c r="Y31" s="33">
        <f>(W31-X31)/X31</f>
        <v>0.30263157894736847</v>
      </c>
      <c r="Z31" s="147">
        <v>-140</v>
      </c>
      <c r="AA31" s="148">
        <v>-503</v>
      </c>
      <c r="AB31" s="40">
        <v>363</v>
      </c>
      <c r="AC31" s="40">
        <v>363</v>
      </c>
      <c r="AD31" s="40">
        <v>86</v>
      </c>
      <c r="AE31" s="28">
        <v>-21.799999999999997</v>
      </c>
      <c r="AF31" s="27">
        <f>VLOOKUP($F31,Feuil2!$B:$E,4,0)</f>
        <v>-16.7</v>
      </c>
      <c r="AG31" s="43">
        <v>5.0999999999999979</v>
      </c>
      <c r="AH31" s="29">
        <v>0.51063460369823765</v>
      </c>
      <c r="AI31" s="27"/>
      <c r="AJ31" s="33" t="e">
        <f>(AH31-AI31)/AI31</f>
        <v>#DIV/0!</v>
      </c>
      <c r="AK31" s="30">
        <v>70.05</v>
      </c>
      <c r="AL31" s="27">
        <v>63.210000000000008</v>
      </c>
      <c r="AM31" s="43">
        <f>AK31-AL31</f>
        <v>6.8399999999999892</v>
      </c>
      <c r="AN31" s="1">
        <v>-3</v>
      </c>
      <c r="AO31" s="27"/>
      <c r="AP31" s="33" t="e">
        <f>(AN31-AO31)/AO31</f>
        <v>#DIV/0!</v>
      </c>
      <c r="AQ31" s="31">
        <v>66.666666666666671</v>
      </c>
      <c r="AR31" s="27"/>
      <c r="AS31" s="27" t="e">
        <f>(AQ31-AR31)/AR31</f>
        <v>#DIV/0!</v>
      </c>
      <c r="AT31" s="2">
        <v>0</v>
      </c>
      <c r="AU31" s="27">
        <f>VLOOKUP($F31,[1]Feuil1!$C$3:$M$36,11,0)</f>
        <v>4.4400000000000004</v>
      </c>
      <c r="AV31" s="33">
        <f>(AT31-AU31)/AU31</f>
        <v>-1</v>
      </c>
    </row>
    <row r="32" spans="1:48">
      <c r="A32" s="6" t="s">
        <v>75</v>
      </c>
      <c r="B32" s="6">
        <v>71255</v>
      </c>
      <c r="C32" s="6">
        <v>190355</v>
      </c>
      <c r="D32" s="6" t="s">
        <v>16</v>
      </c>
      <c r="E32" s="146" t="s">
        <v>16</v>
      </c>
      <c r="F32" s="6">
        <v>71255</v>
      </c>
      <c r="G32" s="6" t="s">
        <v>42</v>
      </c>
      <c r="H32" s="2">
        <v>860697</v>
      </c>
      <c r="I32" s="27">
        <v>790250</v>
      </c>
      <c r="J32" s="33">
        <v>8.9145207212907307E-2</v>
      </c>
      <c r="K32" s="2">
        <v>1435135</v>
      </c>
      <c r="L32" s="27">
        <v>1725909</v>
      </c>
      <c r="M32" s="33">
        <v>-0.16847585822891009</v>
      </c>
      <c r="N32" s="2">
        <v>1132303</v>
      </c>
      <c r="O32" s="27">
        <v>1083210</v>
      </c>
      <c r="P32" s="33">
        <v>4.5321775094395361E-2</v>
      </c>
      <c r="Q32" s="2">
        <v>19.89</v>
      </c>
      <c r="R32" s="43">
        <v>20.69</v>
      </c>
      <c r="S32" s="33">
        <f>(Q32-R32)/R32</f>
        <v>-3.8666022232962817E-2</v>
      </c>
      <c r="T32" s="1">
        <v>27350.314009661837</v>
      </c>
      <c r="U32" s="27"/>
      <c r="V32" s="33" t="e">
        <f>(T32-U32)/U32</f>
        <v>#DIV/0!</v>
      </c>
      <c r="W32" s="2">
        <v>11</v>
      </c>
      <c r="X32" s="27">
        <v>11.879999999999999</v>
      </c>
      <c r="Y32" s="33">
        <f>(W32-X32)/X32</f>
        <v>-7.4074074074074001E-2</v>
      </c>
      <c r="Z32" s="147">
        <v>142</v>
      </c>
      <c r="AA32" s="148">
        <v>-70</v>
      </c>
      <c r="AB32" s="40">
        <v>212</v>
      </c>
      <c r="AC32" s="40">
        <v>72</v>
      </c>
      <c r="AD32" s="40">
        <v>145</v>
      </c>
      <c r="AE32" s="28">
        <v>26.100000000000016</v>
      </c>
      <c r="AF32" s="27">
        <f>VLOOKUP($F32,Feuil2!$B:$E,4,0)</f>
        <v>22.8</v>
      </c>
      <c r="AG32" s="43">
        <v>3.3000000000000149</v>
      </c>
      <c r="AH32" s="29">
        <v>0.50705518507780034</v>
      </c>
      <c r="AI32" s="27"/>
      <c r="AJ32" s="33" t="e">
        <f>(AH32-AI32)/AI32</f>
        <v>#DIV/0!</v>
      </c>
      <c r="AK32" s="30">
        <v>48.49</v>
      </c>
      <c r="AL32" s="27">
        <v>49.29</v>
      </c>
      <c r="AM32" s="43">
        <f>AK32-AL32</f>
        <v>-0.79999999999999716</v>
      </c>
      <c r="AN32" s="1">
        <v>-3</v>
      </c>
      <c r="AO32" s="27"/>
      <c r="AP32" s="33" t="e">
        <f>(AN32-AO32)/AO32</f>
        <v>#DIV/0!</v>
      </c>
      <c r="AQ32" s="31">
        <v>77.777777777777771</v>
      </c>
      <c r="AR32" s="27"/>
      <c r="AS32" s="27" t="e">
        <f>(AQ32-AR32)/AR32</f>
        <v>#DIV/0!</v>
      </c>
      <c r="AT32" s="2">
        <v>0</v>
      </c>
      <c r="AU32" s="27">
        <f>VLOOKUP($F32,[1]Feuil1!$C$3:$M$36,11,0)</f>
        <v>0</v>
      </c>
      <c r="AV32" s="33" t="e">
        <f>(AT32-AU32)/AU32</f>
        <v>#DIV/0!</v>
      </c>
    </row>
    <row r="33" spans="1:48">
      <c r="A33" s="6" t="s">
        <v>75</v>
      </c>
      <c r="B33" s="6">
        <v>70067</v>
      </c>
      <c r="C33" s="6">
        <v>304665</v>
      </c>
      <c r="D33" s="6" t="s">
        <v>11</v>
      </c>
      <c r="E33" s="146" t="s">
        <v>11</v>
      </c>
      <c r="F33" s="6">
        <v>70067</v>
      </c>
      <c r="G33" s="6" t="s">
        <v>47</v>
      </c>
      <c r="H33" s="2">
        <v>689720</v>
      </c>
      <c r="I33" s="27">
        <v>600378</v>
      </c>
      <c r="J33" s="33">
        <v>0.14880958329585695</v>
      </c>
      <c r="K33" s="2">
        <v>1900477</v>
      </c>
      <c r="L33" s="27">
        <v>1288205</v>
      </c>
      <c r="M33" s="33">
        <v>0.47529081163324161</v>
      </c>
      <c r="N33" s="2">
        <v>1030607</v>
      </c>
      <c r="O33" s="27">
        <v>821218</v>
      </c>
      <c r="P33" s="33">
        <v>0.254973709782299</v>
      </c>
      <c r="Q33" s="2">
        <v>18.41</v>
      </c>
      <c r="R33" s="43">
        <v>18</v>
      </c>
      <c r="S33" s="33">
        <f>(Q33-R33)/R33</f>
        <v>2.2777777777777786E-2</v>
      </c>
      <c r="T33" s="1">
        <v>23290.553672316386</v>
      </c>
      <c r="U33" s="27"/>
      <c r="V33" s="33" t="e">
        <f>(T33-U33)/U33</f>
        <v>#DIV/0!</v>
      </c>
      <c r="W33" s="2">
        <v>8.24</v>
      </c>
      <c r="X33" s="27">
        <v>8.67</v>
      </c>
      <c r="Y33" s="33">
        <f>(W33-X33)/X33</f>
        <v>-4.959630911188001E-2</v>
      </c>
      <c r="Z33" s="147">
        <v>433</v>
      </c>
      <c r="AA33" s="148">
        <v>-137</v>
      </c>
      <c r="AB33" s="40">
        <v>570</v>
      </c>
      <c r="AC33" s="40">
        <v>296</v>
      </c>
      <c r="AD33" s="40">
        <v>134</v>
      </c>
      <c r="AE33" s="28">
        <v>37.59999999999998</v>
      </c>
      <c r="AF33" s="27">
        <f>VLOOKUP($F33,Feuil2!$B:$E,4,0)</f>
        <v>15.4</v>
      </c>
      <c r="AG33" s="43">
        <v>22.199999999999982</v>
      </c>
      <c r="AH33" s="29">
        <v>0.51172224542146394</v>
      </c>
      <c r="AI33" s="27"/>
      <c r="AJ33" s="33" t="e">
        <f>(AH33-AI33)/AI33</f>
        <v>#DIV/0!</v>
      </c>
      <c r="AK33" s="30">
        <v>52.56</v>
      </c>
      <c r="AL33" s="27">
        <v>50.790000000000006</v>
      </c>
      <c r="AM33" s="43">
        <f>AK33-AL33</f>
        <v>1.769999999999996</v>
      </c>
      <c r="AN33" s="1">
        <v>-1</v>
      </c>
      <c r="AO33" s="27"/>
      <c r="AP33" s="33" t="e">
        <f>(AN33-AO33)/AO33</f>
        <v>#DIV/0!</v>
      </c>
      <c r="AQ33" s="31">
        <v>181.25</v>
      </c>
      <c r="AR33" s="27"/>
      <c r="AS33" s="27" t="e">
        <f>(AQ33-AR33)/AR33</f>
        <v>#DIV/0!</v>
      </c>
      <c r="AT33" s="2">
        <v>0</v>
      </c>
      <c r="AU33" s="27">
        <f>VLOOKUP($F33,[1]Feuil1!$C$3:$M$36,11,0)</f>
        <v>18.89</v>
      </c>
      <c r="AV33" s="33">
        <f>(AT33-AU33)/AU33</f>
        <v>-1</v>
      </c>
    </row>
    <row r="34" spans="1:48">
      <c r="A34" s="6" t="s">
        <v>77</v>
      </c>
      <c r="B34" s="6">
        <v>71270</v>
      </c>
      <c r="C34" s="6">
        <v>305941</v>
      </c>
      <c r="D34" s="6" t="s">
        <v>31</v>
      </c>
      <c r="E34" s="146" t="s">
        <v>31</v>
      </c>
      <c r="F34" s="6">
        <v>71270</v>
      </c>
      <c r="G34" s="6" t="s">
        <v>51</v>
      </c>
      <c r="H34" s="2">
        <v>344946</v>
      </c>
      <c r="I34" s="27">
        <v>451198</v>
      </c>
      <c r="J34" s="33">
        <v>-0.23548863248507307</v>
      </c>
      <c r="K34" s="2">
        <v>1392673</v>
      </c>
      <c r="L34" s="27">
        <v>1504021</v>
      </c>
      <c r="M34" s="33">
        <v>-7.4033540755082547E-2</v>
      </c>
      <c r="N34" s="2">
        <v>548171</v>
      </c>
      <c r="O34" s="27">
        <v>707285</v>
      </c>
      <c r="P34" s="33">
        <v>-0.22496447683748419</v>
      </c>
      <c r="Q34" s="2">
        <v>16.66</v>
      </c>
      <c r="R34" s="43">
        <v>15.49</v>
      </c>
      <c r="S34" s="33">
        <f>(Q34-R34)/R34</f>
        <v>7.5532601678502259E-2</v>
      </c>
      <c r="T34" s="1">
        <v>20584.716485167104</v>
      </c>
      <c r="U34" s="27"/>
      <c r="V34" s="33" t="e">
        <f>(T34-U34)/U34</f>
        <v>#DIV/0!</v>
      </c>
      <c r="W34" s="2">
        <v>8.27</v>
      </c>
      <c r="X34" s="27">
        <v>8.75</v>
      </c>
      <c r="Y34" s="33">
        <f>(W34-X34)/X34</f>
        <v>-5.4857142857142903E-2</v>
      </c>
      <c r="Z34" s="147">
        <v>-366</v>
      </c>
      <c r="AA34" s="148">
        <v>-398</v>
      </c>
      <c r="AB34" s="40">
        <v>32</v>
      </c>
      <c r="AC34" s="40">
        <v>32</v>
      </c>
      <c r="AD34" s="40">
        <v>10</v>
      </c>
      <c r="AE34" s="28">
        <v>19.981538461538449</v>
      </c>
      <c r="AF34" s="27">
        <f>VLOOKUP($F34,Feuil2!$B:$E,4,0)</f>
        <v>12.8</v>
      </c>
      <c r="AG34" s="43">
        <v>7.1815384615384481</v>
      </c>
      <c r="AH34" s="29">
        <v>0.55717689100655154</v>
      </c>
      <c r="AI34" s="27"/>
      <c r="AJ34" s="33" t="e">
        <f>(AH34-AI34)/AI34</f>
        <v>#DIV/0!</v>
      </c>
      <c r="AK34" s="30">
        <v>44.54</v>
      </c>
      <c r="AL34" s="27">
        <v>44.4</v>
      </c>
      <c r="AM34" s="43">
        <f>AK34-AL34</f>
        <v>0.14000000000000057</v>
      </c>
      <c r="AN34" s="1">
        <v>-2</v>
      </c>
      <c r="AO34" s="27"/>
      <c r="AP34" s="33" t="e">
        <f>(AN34-AO34)/AO34</f>
        <v>#DIV/0!</v>
      </c>
      <c r="AQ34" s="31">
        <v>175</v>
      </c>
      <c r="AR34" s="27"/>
      <c r="AS34" s="27" t="e">
        <f>(AQ34-AR34)/AR34</f>
        <v>#DIV/0!</v>
      </c>
      <c r="AT34" s="2">
        <v>26.88</v>
      </c>
      <c r="AU34" s="27">
        <f>VLOOKUP($F34,[1]Feuil1!$C$3:$M$36,11,0)</f>
        <v>0</v>
      </c>
      <c r="AV34" s="33" t="e">
        <f>(AT34-AU34)/AU34</f>
        <v>#DIV/0!</v>
      </c>
    </row>
    <row r="35" spans="1:48">
      <c r="A35" s="6" t="s">
        <v>78</v>
      </c>
      <c r="B35" s="6">
        <v>71510</v>
      </c>
      <c r="C35" s="6">
        <v>303103</v>
      </c>
      <c r="D35" s="6" t="s">
        <v>22</v>
      </c>
      <c r="E35" s="146" t="s">
        <v>22</v>
      </c>
      <c r="F35" s="6">
        <v>71510</v>
      </c>
      <c r="G35" s="6" t="s">
        <v>66</v>
      </c>
      <c r="H35" s="2">
        <v>230915</v>
      </c>
      <c r="I35" s="27">
        <v>306128</v>
      </c>
      <c r="J35" s="33">
        <v>-0.24569134479694768</v>
      </c>
      <c r="K35" s="2">
        <v>1204357</v>
      </c>
      <c r="L35" s="27">
        <v>1121277</v>
      </c>
      <c r="M35" s="33">
        <v>7.4094090933819204E-2</v>
      </c>
      <c r="N35" s="2">
        <v>401959</v>
      </c>
      <c r="O35" s="27">
        <v>474662</v>
      </c>
      <c r="P35" s="33">
        <v>-0.15316793844883306</v>
      </c>
      <c r="Q35" s="2">
        <v>14.22</v>
      </c>
      <c r="R35" s="43">
        <v>14.42</v>
      </c>
      <c r="S35" s="33">
        <f>(Q35-R35)/R35</f>
        <v>-1.3869625520110907E-2</v>
      </c>
      <c r="T35" s="1">
        <v>19938.442460317459</v>
      </c>
      <c r="U35" s="27"/>
      <c r="V35" s="33" t="e">
        <f>(T35-U35)/U35</f>
        <v>#DIV/0!</v>
      </c>
      <c r="W35" s="2">
        <v>6.63</v>
      </c>
      <c r="X35" s="27">
        <v>7.06</v>
      </c>
      <c r="Y35" s="33">
        <f>(W35-X35)/X35</f>
        <v>-6.0906515580736509E-2</v>
      </c>
      <c r="Z35" s="147">
        <v>-277</v>
      </c>
      <c r="AA35" s="148">
        <v>-435</v>
      </c>
      <c r="AB35" s="40">
        <v>158</v>
      </c>
      <c r="AC35" s="40">
        <v>158</v>
      </c>
      <c r="AD35" s="40">
        <v>3</v>
      </c>
      <c r="AE35" s="28">
        <v>40.5</v>
      </c>
      <c r="AF35" s="27">
        <f>VLOOKUP($F35,Feuil2!$B:$E,4,0)</f>
        <v>-5.2</v>
      </c>
      <c r="AG35" s="43">
        <v>45.7</v>
      </c>
      <c r="AH35" s="29">
        <v>0.51272768412716374</v>
      </c>
      <c r="AI35" s="27"/>
      <c r="AJ35" s="33" t="e">
        <f>(AH35-AI35)/AI35</f>
        <v>#DIV/0!</v>
      </c>
      <c r="AK35" s="30">
        <v>49.09</v>
      </c>
      <c r="AL35" s="27">
        <v>48.25</v>
      </c>
      <c r="AM35" s="43">
        <f>AK35-AL35</f>
        <v>0.84000000000000341</v>
      </c>
      <c r="AN35" s="1">
        <v>-2</v>
      </c>
      <c r="AO35" s="27"/>
      <c r="AP35" s="33" t="e">
        <f>(AN35-AO35)/AO35</f>
        <v>#DIV/0!</v>
      </c>
      <c r="AQ35" s="31">
        <v>155.55555555555554</v>
      </c>
      <c r="AR35" s="27"/>
      <c r="AS35" s="27" t="e">
        <f>(AQ35-AR35)/AR35</f>
        <v>#DIV/0!</v>
      </c>
      <c r="AT35" s="2">
        <v>0</v>
      </c>
      <c r="AU35" s="27">
        <f>VLOOKUP($F35,[1]Feuil1!$C$3:$M$36,11,0)</f>
        <v>0</v>
      </c>
      <c r="AV35" s="33" t="e">
        <f>(AT35-AU35)/AU35</f>
        <v>#DIV/0!</v>
      </c>
    </row>
  </sheetData>
  <autoFilter ref="A1:AV1" xr:uid="{7FE54BE2-1929-4AAD-9C57-45C90493D13D}">
    <sortState xmlns:xlrd2="http://schemas.microsoft.com/office/spreadsheetml/2017/richdata2" ref="A2:AV35">
      <sortCondition ref="D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0FF3-9F44-4731-B724-CEC6CABDB3BC}">
  <dimension ref="A1:N40"/>
  <sheetViews>
    <sheetView topLeftCell="E1" workbookViewId="0">
      <selection activeCell="E9" sqref="A9:XFD9"/>
    </sheetView>
  </sheetViews>
  <sheetFormatPr baseColWidth="10" defaultRowHeight="15"/>
  <cols>
    <col min="1" max="1" width="44.7109375" bestFit="1" customWidth="1"/>
    <col min="2" max="2" width="13.85546875" bestFit="1" customWidth="1"/>
    <col min="5" max="5" width="44.7109375" bestFit="1" customWidth="1"/>
  </cols>
  <sheetData>
    <row r="1" spans="1:14">
      <c r="E1" t="s">
        <v>2</v>
      </c>
      <c r="F1" s="155" t="s">
        <v>272</v>
      </c>
      <c r="G1" s="155" t="s">
        <v>273</v>
      </c>
      <c r="M1" s="13" t="s">
        <v>30</v>
      </c>
      <c r="N1" s="154">
        <v>11</v>
      </c>
    </row>
    <row r="2" spans="1:14">
      <c r="E2" t="s">
        <v>30</v>
      </c>
      <c r="F2">
        <v>10</v>
      </c>
      <c r="G2">
        <v>11</v>
      </c>
      <c r="H2">
        <v>-1</v>
      </c>
      <c r="M2" s="13" t="s">
        <v>37</v>
      </c>
      <c r="N2" s="154">
        <v>10</v>
      </c>
    </row>
    <row r="3" spans="1:14">
      <c r="E3" t="s">
        <v>37</v>
      </c>
      <c r="F3">
        <v>9</v>
      </c>
      <c r="G3">
        <v>10</v>
      </c>
      <c r="H3">
        <v>-1</v>
      </c>
      <c r="M3" s="13" t="s">
        <v>27</v>
      </c>
      <c r="N3" s="154">
        <v>9</v>
      </c>
    </row>
    <row r="4" spans="1:14">
      <c r="A4" s="45" t="s">
        <v>139</v>
      </c>
      <c r="B4" t="s">
        <v>271</v>
      </c>
      <c r="E4" t="s">
        <v>27</v>
      </c>
      <c r="F4">
        <v>10</v>
      </c>
      <c r="G4">
        <v>9</v>
      </c>
      <c r="H4">
        <v>1</v>
      </c>
      <c r="M4" s="13" t="s">
        <v>8</v>
      </c>
      <c r="N4" s="154">
        <v>14</v>
      </c>
    </row>
    <row r="5" spans="1:14">
      <c r="A5" s="13" t="s">
        <v>30</v>
      </c>
      <c r="B5" s="154">
        <v>10</v>
      </c>
      <c r="E5" t="s">
        <v>8</v>
      </c>
      <c r="F5">
        <v>15</v>
      </c>
      <c r="G5">
        <v>14</v>
      </c>
      <c r="H5">
        <v>1</v>
      </c>
      <c r="M5" s="13" t="s">
        <v>20</v>
      </c>
      <c r="N5" s="154">
        <v>10</v>
      </c>
    </row>
    <row r="6" spans="1:14">
      <c r="A6" s="13" t="s">
        <v>37</v>
      </c>
      <c r="B6" s="154">
        <v>9</v>
      </c>
      <c r="E6" t="s">
        <v>20</v>
      </c>
      <c r="F6">
        <v>10</v>
      </c>
      <c r="G6">
        <v>10</v>
      </c>
      <c r="H6">
        <v>0</v>
      </c>
      <c r="M6" s="13" t="s">
        <v>24</v>
      </c>
      <c r="N6" s="154">
        <v>11</v>
      </c>
    </row>
    <row r="7" spans="1:14">
      <c r="A7" s="13" t="s">
        <v>27</v>
      </c>
      <c r="B7" s="154">
        <v>10</v>
      </c>
      <c r="E7" t="s">
        <v>24</v>
      </c>
      <c r="F7">
        <v>9</v>
      </c>
      <c r="G7">
        <v>11</v>
      </c>
      <c r="H7">
        <v>-2</v>
      </c>
      <c r="M7" s="13" t="s">
        <v>18</v>
      </c>
      <c r="N7" s="154">
        <v>13</v>
      </c>
    </row>
    <row r="8" spans="1:14">
      <c r="A8" s="13" t="s">
        <v>8</v>
      </c>
      <c r="B8" s="154">
        <v>15</v>
      </c>
      <c r="E8" t="s">
        <v>18</v>
      </c>
      <c r="F8">
        <v>11</v>
      </c>
      <c r="G8">
        <v>13</v>
      </c>
      <c r="H8">
        <v>-2</v>
      </c>
      <c r="M8" s="13" t="s">
        <v>33</v>
      </c>
      <c r="N8" s="154">
        <v>6</v>
      </c>
    </row>
    <row r="9" spans="1:14">
      <c r="A9" s="13" t="s">
        <v>20</v>
      </c>
      <c r="B9" s="154">
        <v>10</v>
      </c>
      <c r="E9" t="s">
        <v>33</v>
      </c>
      <c r="F9">
        <v>8</v>
      </c>
      <c r="G9">
        <v>6</v>
      </c>
      <c r="H9">
        <v>2</v>
      </c>
      <c r="M9" s="13" t="s">
        <v>10</v>
      </c>
      <c r="N9" s="154">
        <v>10</v>
      </c>
    </row>
    <row r="10" spans="1:14">
      <c r="A10" s="13" t="s">
        <v>24</v>
      </c>
      <c r="B10" s="154">
        <v>9</v>
      </c>
      <c r="E10" t="s">
        <v>10</v>
      </c>
      <c r="F10">
        <v>10</v>
      </c>
      <c r="G10">
        <v>10</v>
      </c>
      <c r="H10">
        <v>0</v>
      </c>
      <c r="M10" s="13" t="s">
        <v>29</v>
      </c>
      <c r="N10" s="154">
        <v>3</v>
      </c>
    </row>
    <row r="11" spans="1:14">
      <c r="A11" s="13" t="s">
        <v>18</v>
      </c>
      <c r="B11" s="154">
        <v>11</v>
      </c>
      <c r="E11" t="s">
        <v>29</v>
      </c>
      <c r="F11">
        <v>4</v>
      </c>
      <c r="G11">
        <v>3</v>
      </c>
      <c r="H11">
        <v>1</v>
      </c>
      <c r="M11" s="13" t="s">
        <v>39</v>
      </c>
      <c r="N11" s="154">
        <v>13</v>
      </c>
    </row>
    <row r="12" spans="1:14">
      <c r="A12" s="13" t="s">
        <v>33</v>
      </c>
      <c r="B12" s="154">
        <v>8</v>
      </c>
      <c r="E12" t="s">
        <v>39</v>
      </c>
      <c r="F12">
        <v>14</v>
      </c>
      <c r="G12">
        <v>13</v>
      </c>
      <c r="H12">
        <v>1</v>
      </c>
      <c r="M12" s="13" t="s">
        <v>34</v>
      </c>
      <c r="N12" s="154">
        <v>12</v>
      </c>
    </row>
    <row r="13" spans="1:14">
      <c r="A13" s="13" t="s">
        <v>10</v>
      </c>
      <c r="B13" s="154">
        <v>10</v>
      </c>
      <c r="E13" t="s">
        <v>34</v>
      </c>
      <c r="F13">
        <v>12</v>
      </c>
      <c r="G13">
        <v>12</v>
      </c>
      <c r="H13">
        <v>0</v>
      </c>
      <c r="M13" s="13" t="s">
        <v>7</v>
      </c>
      <c r="N13" s="154">
        <v>18</v>
      </c>
    </row>
    <row r="14" spans="1:14">
      <c r="A14" s="13" t="s">
        <v>29</v>
      </c>
      <c r="B14" s="154">
        <v>4</v>
      </c>
      <c r="E14" t="s">
        <v>7</v>
      </c>
      <c r="F14">
        <v>22</v>
      </c>
      <c r="G14">
        <v>18</v>
      </c>
      <c r="H14">
        <v>4</v>
      </c>
      <c r="M14" s="13" t="s">
        <v>40</v>
      </c>
      <c r="N14" s="154">
        <v>5</v>
      </c>
    </row>
    <row r="15" spans="1:14">
      <c r="A15" s="13" t="s">
        <v>39</v>
      </c>
      <c r="B15" s="154">
        <v>14</v>
      </c>
      <c r="E15" t="s">
        <v>40</v>
      </c>
      <c r="F15">
        <v>3</v>
      </c>
      <c r="G15">
        <v>5</v>
      </c>
      <c r="H15">
        <v>-2</v>
      </c>
      <c r="M15" s="13" t="s">
        <v>19</v>
      </c>
      <c r="N15" s="154">
        <v>13</v>
      </c>
    </row>
    <row r="16" spans="1:14">
      <c r="A16" s="13" t="s">
        <v>34</v>
      </c>
      <c r="B16" s="154">
        <v>12</v>
      </c>
      <c r="E16" t="s">
        <v>19</v>
      </c>
      <c r="F16">
        <v>11</v>
      </c>
      <c r="G16">
        <v>13</v>
      </c>
      <c r="H16">
        <v>-2</v>
      </c>
      <c r="M16" s="13" t="s">
        <v>36</v>
      </c>
      <c r="N16" s="154">
        <v>6</v>
      </c>
    </row>
    <row r="17" spans="1:14">
      <c r="A17" s="13" t="s">
        <v>7</v>
      </c>
      <c r="B17" s="154">
        <v>22</v>
      </c>
      <c r="E17" t="s">
        <v>36</v>
      </c>
      <c r="F17">
        <v>5</v>
      </c>
      <c r="G17">
        <v>6</v>
      </c>
      <c r="H17">
        <v>-1</v>
      </c>
      <c r="M17" s="13" t="s">
        <v>14</v>
      </c>
      <c r="N17" s="154">
        <v>13</v>
      </c>
    </row>
    <row r="18" spans="1:14">
      <c r="A18" s="13" t="s">
        <v>40</v>
      </c>
      <c r="B18" s="154">
        <v>3</v>
      </c>
      <c r="E18" t="s">
        <v>14</v>
      </c>
      <c r="F18">
        <v>13</v>
      </c>
      <c r="G18">
        <v>13</v>
      </c>
      <c r="H18">
        <v>0</v>
      </c>
      <c r="M18" s="13" t="s">
        <v>35</v>
      </c>
      <c r="N18" s="154">
        <v>9</v>
      </c>
    </row>
    <row r="19" spans="1:14">
      <c r="A19" s="13" t="s">
        <v>19</v>
      </c>
      <c r="B19" s="154">
        <v>11</v>
      </c>
      <c r="E19" t="s">
        <v>35</v>
      </c>
      <c r="F19">
        <v>10</v>
      </c>
      <c r="G19">
        <v>9</v>
      </c>
      <c r="H19">
        <v>1</v>
      </c>
      <c r="M19" s="13" t="s">
        <v>26</v>
      </c>
      <c r="N19" s="154">
        <v>12</v>
      </c>
    </row>
    <row r="20" spans="1:14">
      <c r="A20" s="13" t="s">
        <v>36</v>
      </c>
      <c r="B20" s="154">
        <v>5</v>
      </c>
      <c r="E20" t="s">
        <v>26</v>
      </c>
      <c r="F20">
        <v>15</v>
      </c>
      <c r="G20">
        <v>12</v>
      </c>
      <c r="H20">
        <v>3</v>
      </c>
      <c r="M20" s="13" t="s">
        <v>17</v>
      </c>
      <c r="N20" s="154">
        <v>11</v>
      </c>
    </row>
    <row r="21" spans="1:14">
      <c r="A21" s="13" t="s">
        <v>14</v>
      </c>
      <c r="B21" s="154">
        <v>13</v>
      </c>
      <c r="E21" t="s">
        <v>17</v>
      </c>
      <c r="F21">
        <v>6</v>
      </c>
      <c r="G21">
        <v>11</v>
      </c>
      <c r="H21">
        <v>-5</v>
      </c>
      <c r="M21" s="13" t="s">
        <v>32</v>
      </c>
      <c r="N21" s="154">
        <v>15</v>
      </c>
    </row>
    <row r="22" spans="1:14">
      <c r="A22" s="13" t="s">
        <v>35</v>
      </c>
      <c r="B22" s="154">
        <v>10</v>
      </c>
      <c r="E22" t="s">
        <v>32</v>
      </c>
      <c r="F22">
        <v>16</v>
      </c>
      <c r="G22">
        <v>15</v>
      </c>
      <c r="H22">
        <v>1</v>
      </c>
      <c r="M22" s="13" t="s">
        <v>28</v>
      </c>
      <c r="N22" s="154">
        <v>12</v>
      </c>
    </row>
    <row r="23" spans="1:14">
      <c r="A23" s="13" t="s">
        <v>26</v>
      </c>
      <c r="B23" s="154">
        <v>15</v>
      </c>
      <c r="E23" t="s">
        <v>28</v>
      </c>
      <c r="F23">
        <v>11</v>
      </c>
      <c r="G23">
        <v>12</v>
      </c>
      <c r="H23">
        <v>-1</v>
      </c>
      <c r="M23" s="13" t="s">
        <v>25</v>
      </c>
      <c r="N23" s="154">
        <v>11</v>
      </c>
    </row>
    <row r="24" spans="1:14">
      <c r="A24" s="13" t="s">
        <v>17</v>
      </c>
      <c r="B24" s="154">
        <v>6</v>
      </c>
      <c r="E24" t="s">
        <v>25</v>
      </c>
      <c r="F24">
        <v>11</v>
      </c>
      <c r="G24">
        <v>11</v>
      </c>
      <c r="H24">
        <v>0</v>
      </c>
      <c r="M24" s="13" t="s">
        <v>12</v>
      </c>
      <c r="N24" s="154">
        <v>15</v>
      </c>
    </row>
    <row r="25" spans="1:14">
      <c r="A25" s="13" t="s">
        <v>32</v>
      </c>
      <c r="B25" s="154">
        <v>16</v>
      </c>
      <c r="E25" t="s">
        <v>12</v>
      </c>
      <c r="F25">
        <v>14</v>
      </c>
      <c r="G25">
        <v>15</v>
      </c>
      <c r="H25">
        <v>-1</v>
      </c>
      <c r="M25" s="13" t="s">
        <v>9</v>
      </c>
      <c r="N25" s="154">
        <v>8</v>
      </c>
    </row>
    <row r="26" spans="1:14">
      <c r="A26" s="13" t="s">
        <v>28</v>
      </c>
      <c r="B26" s="154">
        <v>11</v>
      </c>
      <c r="E26" t="s">
        <v>9</v>
      </c>
      <c r="F26">
        <v>7</v>
      </c>
      <c r="G26">
        <v>8</v>
      </c>
      <c r="H26">
        <v>-1</v>
      </c>
      <c r="M26" s="13" t="s">
        <v>23</v>
      </c>
      <c r="N26" s="154">
        <v>12</v>
      </c>
    </row>
    <row r="27" spans="1:14">
      <c r="A27" s="13" t="s">
        <v>25</v>
      </c>
      <c r="B27" s="154">
        <v>11</v>
      </c>
      <c r="E27" t="s">
        <v>23</v>
      </c>
      <c r="F27">
        <v>12</v>
      </c>
      <c r="G27">
        <v>12</v>
      </c>
      <c r="H27">
        <v>0</v>
      </c>
      <c r="M27" s="13" t="s">
        <v>13</v>
      </c>
      <c r="N27" s="154">
        <v>12</v>
      </c>
    </row>
    <row r="28" spans="1:14">
      <c r="A28" s="13" t="s">
        <v>12</v>
      </c>
      <c r="B28" s="154">
        <v>14</v>
      </c>
      <c r="E28" t="s">
        <v>13</v>
      </c>
      <c r="F28">
        <v>13</v>
      </c>
      <c r="G28">
        <v>12</v>
      </c>
      <c r="H28">
        <v>1</v>
      </c>
      <c r="M28" s="13" t="s">
        <v>15</v>
      </c>
      <c r="N28" s="154">
        <v>11</v>
      </c>
    </row>
    <row r="29" spans="1:14">
      <c r="A29" s="13" t="s">
        <v>9</v>
      </c>
      <c r="B29" s="154">
        <v>7</v>
      </c>
      <c r="E29" t="s">
        <v>15</v>
      </c>
      <c r="F29">
        <v>10</v>
      </c>
      <c r="G29">
        <v>11</v>
      </c>
      <c r="H29">
        <v>-1</v>
      </c>
      <c r="M29" s="13" t="s">
        <v>21</v>
      </c>
      <c r="N29" s="154">
        <v>16</v>
      </c>
    </row>
    <row r="30" spans="1:14">
      <c r="A30" s="13" t="s">
        <v>23</v>
      </c>
      <c r="B30" s="154">
        <v>12</v>
      </c>
      <c r="E30" t="s">
        <v>21</v>
      </c>
      <c r="F30">
        <v>13</v>
      </c>
      <c r="G30">
        <v>16</v>
      </c>
      <c r="H30">
        <v>-3</v>
      </c>
      <c r="M30" s="13" t="s">
        <v>38</v>
      </c>
      <c r="N30" s="154">
        <v>10</v>
      </c>
    </row>
    <row r="31" spans="1:14">
      <c r="A31" s="13" t="s">
        <v>13</v>
      </c>
      <c r="B31" s="154">
        <v>13</v>
      </c>
      <c r="E31" t="s">
        <v>38</v>
      </c>
      <c r="F31">
        <v>11</v>
      </c>
      <c r="G31">
        <v>10</v>
      </c>
      <c r="H31">
        <v>1</v>
      </c>
      <c r="M31" s="13" t="s">
        <v>16</v>
      </c>
      <c r="N31" s="154">
        <v>14</v>
      </c>
    </row>
    <row r="32" spans="1:14">
      <c r="A32" s="13" t="s">
        <v>15</v>
      </c>
      <c r="B32" s="154">
        <v>10</v>
      </c>
      <c r="E32" t="s">
        <v>16</v>
      </c>
      <c r="F32">
        <v>13</v>
      </c>
      <c r="G32">
        <v>14</v>
      </c>
      <c r="H32">
        <v>-1</v>
      </c>
      <c r="M32" s="13" t="s">
        <v>11</v>
      </c>
      <c r="N32" s="154">
        <v>14</v>
      </c>
    </row>
    <row r="33" spans="1:14">
      <c r="A33" s="13" t="s">
        <v>21</v>
      </c>
      <c r="B33" s="154">
        <v>13</v>
      </c>
      <c r="E33" t="s">
        <v>11</v>
      </c>
      <c r="F33">
        <v>13</v>
      </c>
      <c r="G33">
        <v>14</v>
      </c>
      <c r="H33">
        <v>-1</v>
      </c>
      <c r="M33" s="13" t="s">
        <v>31</v>
      </c>
      <c r="N33" s="154">
        <v>7</v>
      </c>
    </row>
    <row r="34" spans="1:14">
      <c r="A34" s="13" t="s">
        <v>38</v>
      </c>
      <c r="B34" s="154">
        <v>11</v>
      </c>
      <c r="E34" t="s">
        <v>31</v>
      </c>
      <c r="F34">
        <v>8</v>
      </c>
      <c r="G34">
        <v>7</v>
      </c>
      <c r="H34">
        <v>1</v>
      </c>
      <c r="M34" s="13" t="s">
        <v>22</v>
      </c>
      <c r="N34" s="154">
        <v>7</v>
      </c>
    </row>
    <row r="35" spans="1:14">
      <c r="A35" s="13" t="s">
        <v>16</v>
      </c>
      <c r="B35" s="154">
        <v>13</v>
      </c>
      <c r="E35" t="s">
        <v>22</v>
      </c>
      <c r="F35">
        <v>6</v>
      </c>
      <c r="G35">
        <v>7</v>
      </c>
      <c r="H35">
        <v>-1</v>
      </c>
    </row>
    <row r="36" spans="1:14">
      <c r="A36" s="13" t="s">
        <v>11</v>
      </c>
      <c r="B36" s="154">
        <v>13</v>
      </c>
    </row>
    <row r="37" spans="1:14">
      <c r="A37" s="13" t="s">
        <v>31</v>
      </c>
      <c r="B37" s="154">
        <v>8</v>
      </c>
    </row>
    <row r="38" spans="1:14">
      <c r="A38" s="13" t="s">
        <v>22</v>
      </c>
      <c r="B38" s="154">
        <v>6</v>
      </c>
    </row>
    <row r="39" spans="1:14">
      <c r="A39" s="13" t="s">
        <v>140</v>
      </c>
      <c r="B39" s="154"/>
    </row>
    <row r="40" spans="1:14">
      <c r="A40" s="13" t="s">
        <v>141</v>
      </c>
      <c r="B40" s="154">
        <v>365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8FC9058B10142BF83AFDE127B32E2" ma:contentTypeVersion="15" ma:contentTypeDescription="Create a new document." ma:contentTypeScope="" ma:versionID="1576d98163b2386a4a5bbf175a11060a">
  <xsd:schema xmlns:xsd="http://www.w3.org/2001/XMLSchema" xmlns:xs="http://www.w3.org/2001/XMLSchema" xmlns:p="http://schemas.microsoft.com/office/2006/metadata/properties" xmlns:ns3="21004bc9-8dad-4e4f-8901-a5b1dac7032d" xmlns:ns4="5bd2db6a-2054-40c5-90d0-abc07185c515" targetNamespace="http://schemas.microsoft.com/office/2006/metadata/properties" ma:root="true" ma:fieldsID="2cd898b9eaa142b923a99efaa5910652" ns3:_="" ns4:_="">
    <xsd:import namespace="21004bc9-8dad-4e4f-8901-a5b1dac7032d"/>
    <xsd:import namespace="5bd2db6a-2054-40c5-90d0-abc07185c5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04bc9-8dad-4e4f-8901-a5b1dac70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2db6a-2054-40c5-90d0-abc07185c5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1004bc9-8dad-4e4f-8901-a5b1dac7032d" xsi:nil="true"/>
  </documentManagement>
</p:properties>
</file>

<file path=customXml/itemProps1.xml><?xml version="1.0" encoding="utf-8"?>
<ds:datastoreItem xmlns:ds="http://schemas.openxmlformats.org/officeDocument/2006/customXml" ds:itemID="{AA6BE489-EDD8-4A3E-932F-2B23AFAFC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04bc9-8dad-4e4f-8901-a5b1dac7032d"/>
    <ds:schemaRef ds:uri="5bd2db6a-2054-40c5-90d0-abc07185c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D7AEB3-2177-428B-9F88-7A0D36DD06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44C49E-DAB7-43A8-A5F7-65502569B120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5bd2db6a-2054-40c5-90d0-abc07185c515"/>
    <ds:schemaRef ds:uri="21004bc9-8dad-4e4f-8901-a5b1dac7032d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Evolution OD au 092025</vt:lpstr>
      <vt:lpstr>2024 Vs 2025</vt:lpstr>
      <vt:lpstr>Feuil7</vt:lpstr>
      <vt:lpstr>Feuil2</vt:lpstr>
      <vt:lpstr>Feuil1</vt:lpstr>
      <vt:lpstr>Coachs</vt:lpstr>
    </vt:vector>
  </TitlesOfParts>
  <Company>Generali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MONIERE Cedric</dc:creator>
  <cp:lastModifiedBy>MONIERE Cedric</cp:lastModifiedBy>
  <dcterms:created xsi:type="dcterms:W3CDTF">2025-01-09T06:38:44Z</dcterms:created>
  <dcterms:modified xsi:type="dcterms:W3CDTF">2025-09-23T09:30:14Z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f4bb52-9e9d-4296-940a-59002820a53c_Enabled">
    <vt:lpwstr>true</vt:lpwstr>
  </property>
  <property fmtid="{D5CDD505-2E9C-101B-9397-08002B2CF9AE}" pid="3" name="MSIP_Label_5bf4bb52-9e9d-4296-940a-59002820a53c_SetDate">
    <vt:lpwstr>2025-01-09T06:38:51Z</vt:lpwstr>
  </property>
  <property fmtid="{D5CDD505-2E9C-101B-9397-08002B2CF9AE}" pid="4" name="MSIP_Label_5bf4bb52-9e9d-4296-940a-59002820a53c_Method">
    <vt:lpwstr>Standard</vt:lpwstr>
  </property>
  <property fmtid="{D5CDD505-2E9C-101B-9397-08002B2CF9AE}" pid="5" name="MSIP_Label_5bf4bb52-9e9d-4296-940a-59002820a53c_Name">
    <vt:lpwstr>5bf4bb52-9e9d-4296-940a-59002820a53c</vt:lpwstr>
  </property>
  <property fmtid="{D5CDD505-2E9C-101B-9397-08002B2CF9AE}" pid="6" name="MSIP_Label_5bf4bb52-9e9d-4296-940a-59002820a53c_SiteId">
    <vt:lpwstr>cbeb3ecc-6f45-4183-b5a8-088140deae5d</vt:lpwstr>
  </property>
  <property fmtid="{D5CDD505-2E9C-101B-9397-08002B2CF9AE}" pid="7" name="MSIP_Label_5bf4bb52-9e9d-4296-940a-59002820a53c_ActionId">
    <vt:lpwstr>89cde264-ee01-4bb8-a196-ae564c499106</vt:lpwstr>
  </property>
  <property fmtid="{D5CDD505-2E9C-101B-9397-08002B2CF9AE}" pid="8" name="MSIP_Label_5bf4bb52-9e9d-4296-940a-59002820a53c_ContentBits">
    <vt:lpwstr>0</vt:lpwstr>
  </property>
  <property fmtid="{D5CDD505-2E9C-101B-9397-08002B2CF9AE}" pid="9" name="ContentTypeId">
    <vt:lpwstr>0x0101002DB8FC9058B10142BF83AFDE127B32E2</vt:lpwstr>
  </property>
</Properties>
</file>