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P:\A_JC_ROUMIAN\REM\"/>
    </mc:Choice>
  </mc:AlternateContent>
  <xr:revisionPtr revIDLastSave="0" documentId="8_{61636DE8-2D7A-4C7F-905C-F450E4913CCA}" xr6:coauthVersionLast="47" xr6:coauthVersionMax="47" xr10:uidLastSave="{00000000-0000-0000-0000-000000000000}"/>
  <bookViews>
    <workbookView xWindow="20370" yWindow="-120" windowWidth="25440" windowHeight="15390" xr2:uid="{23DE4DD4-EB6D-4A57-90AB-FD994A8F4FB0}"/>
  </bookViews>
  <sheets>
    <sheet name="LAUREATS" sheetId="1" r:id="rId1"/>
    <sheet name="PAR REGION" sheetId="3" r:id="rId2"/>
  </sheets>
  <definedNames>
    <definedName name="_xlnm._FilterDatabase" localSheetId="0" hidden="1">LAUREATS!$A$4:$H$70</definedName>
    <definedName name="_xlnm.Print_Area" localSheetId="0">LAUREATS!$A$1:$H$33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2" i="3" l="1"/>
  <c r="L11" i="3"/>
  <c r="L10" i="3"/>
  <c r="L9" i="3"/>
  <c r="L8" i="3"/>
  <c r="L7" i="3"/>
  <c r="L6" i="3"/>
  <c r="L5" i="3"/>
  <c r="I13" i="3"/>
  <c r="I12" i="3"/>
  <c r="I11" i="3"/>
  <c r="I10" i="3"/>
  <c r="I9" i="3"/>
  <c r="I8" i="3"/>
  <c r="I7" i="3"/>
  <c r="I6" i="3"/>
  <c r="I5" i="3"/>
  <c r="F12" i="3"/>
  <c r="F11" i="3"/>
  <c r="F10" i="3"/>
  <c r="F9" i="3"/>
  <c r="F8" i="3"/>
  <c r="F7" i="3"/>
  <c r="F6" i="3"/>
  <c r="F5" i="3"/>
  <c r="C13" i="3"/>
  <c r="C12" i="3"/>
  <c r="C11" i="3"/>
  <c r="C10" i="3"/>
  <c r="C9" i="3"/>
  <c r="C6" i="3"/>
  <c r="C7" i="3"/>
  <c r="C8" i="3"/>
  <c r="C5" i="3"/>
  <c r="L14" i="3" l="1"/>
  <c r="I14" i="3"/>
  <c r="F14" i="3"/>
  <c r="C14" i="3"/>
  <c r="B16" i="3" l="1"/>
  <c r="H3" i="1" l="1"/>
</calcChain>
</file>

<file path=xl/sharedStrings.xml><?xml version="1.0" encoding="utf-8"?>
<sst xmlns="http://schemas.openxmlformats.org/spreadsheetml/2006/main" count="449" uniqueCount="269">
  <si>
    <t>LANTERI</t>
  </si>
  <si>
    <t>CLEMENT</t>
  </si>
  <si>
    <t>FRACASSETTI</t>
  </si>
  <si>
    <t>KERLOC H</t>
  </si>
  <si>
    <t>REGION</t>
  </si>
  <si>
    <t>GE</t>
  </si>
  <si>
    <t>LECOQ</t>
  </si>
  <si>
    <t>TEISSIER</t>
  </si>
  <si>
    <t>CHEMIN</t>
  </si>
  <si>
    <t>ANNE</t>
  </si>
  <si>
    <t>DEJUCQ</t>
  </si>
  <si>
    <t>GO</t>
  </si>
  <si>
    <t>DALLEM</t>
  </si>
  <si>
    <t>GATHELIER</t>
  </si>
  <si>
    <t>MORTIER</t>
  </si>
  <si>
    <t>BACQUET</t>
  </si>
  <si>
    <t>IFNE</t>
  </si>
  <si>
    <t>N° ADHESION</t>
  </si>
  <si>
    <t>Date d'entrée</t>
  </si>
  <si>
    <t>NOM</t>
  </si>
  <si>
    <t>PRENOM</t>
  </si>
  <si>
    <t xml:space="preserve">FRISSON </t>
  </si>
  <si>
    <t xml:space="preserve">ERNOULT </t>
  </si>
  <si>
    <t xml:space="preserve">GESTIN </t>
  </si>
  <si>
    <t xml:space="preserve">KUHN </t>
  </si>
  <si>
    <t xml:space="preserve">CHAUVET </t>
  </si>
  <si>
    <t xml:space="preserve">GUIHARD </t>
  </si>
  <si>
    <t xml:space="preserve">EL BENNOURI </t>
  </si>
  <si>
    <t xml:space="preserve">VAUTHEROT </t>
  </si>
  <si>
    <t xml:space="preserve">CARUELLE </t>
  </si>
  <si>
    <t xml:space="preserve">MAGRE </t>
  </si>
  <si>
    <t xml:space="preserve">KATSCHNIG </t>
  </si>
  <si>
    <t xml:space="preserve">HOEGY </t>
  </si>
  <si>
    <t xml:space="preserve">PAJAK </t>
  </si>
  <si>
    <t xml:space="preserve">BERGER </t>
  </si>
  <si>
    <t xml:space="preserve">GUILLAMET </t>
  </si>
  <si>
    <t xml:space="preserve">ALBERT </t>
  </si>
  <si>
    <t xml:space="preserve">CENEDESE </t>
  </si>
  <si>
    <t>Date de sortie</t>
  </si>
  <si>
    <t xml:space="preserve">RODET </t>
  </si>
  <si>
    <t>OD</t>
  </si>
  <si>
    <t>TOTAL</t>
  </si>
  <si>
    <t>actif</t>
  </si>
  <si>
    <t>VAUCARD</t>
  </si>
  <si>
    <t>Nbre Adhérents</t>
  </si>
  <si>
    <t>BACQUET Grégory</t>
  </si>
  <si>
    <t>BOURE David</t>
  </si>
  <si>
    <t>COTE Sébastien</t>
  </si>
  <si>
    <t>CLEMENT Christophe</t>
  </si>
  <si>
    <t>FASQUEL Willy</t>
  </si>
  <si>
    <t>FRACASSETTI Fabio</t>
  </si>
  <si>
    <t>HARY Maryan</t>
  </si>
  <si>
    <t>GATHELIER Sylvain</t>
  </si>
  <si>
    <t>HENNICOTTE Jonathan</t>
  </si>
  <si>
    <t>GERONIMI Bernard</t>
  </si>
  <si>
    <t>KERLOC'H Sylvain</t>
  </si>
  <si>
    <t>LECOQ Pablo</t>
  </si>
  <si>
    <t>MARTINELLI Frédéric</t>
  </si>
  <si>
    <t>LEVEQUE Nicolas</t>
  </si>
  <si>
    <t>PLANCON Sébastien</t>
  </si>
  <si>
    <t>TEISSIER Jérôme</t>
  </si>
  <si>
    <t>ZENOU Franck</t>
  </si>
  <si>
    <t>Total d'adhérents</t>
  </si>
  <si>
    <t>RGO</t>
  </si>
  <si>
    <t>01</t>
  </si>
  <si>
    <t>02</t>
  </si>
  <si>
    <t>03</t>
  </si>
  <si>
    <t>04</t>
  </si>
  <si>
    <t>05</t>
  </si>
  <si>
    <t>06</t>
  </si>
  <si>
    <t>07</t>
  </si>
  <si>
    <t>09</t>
  </si>
  <si>
    <t>08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</si>
  <si>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</si>
  <si>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</si>
  <si>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</si>
  <si>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</si>
  <si>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</si>
  <si>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</si>
  <si>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</si>
  <si>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</si>
  <si>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</si>
  <si>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</si>
  <si>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</si>
  <si>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</si>
  <si>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</si>
  <si>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</si>
  <si>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</si>
  <si>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</si>
  <si>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</si>
  <si>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</si>
  <si>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</si>
  <si>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</si>
  <si>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</si>
  <si>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GUERIN</t>
  </si>
  <si>
    <t>ZENOU</t>
  </si>
  <si>
    <t>MORTIER Pierrick</t>
  </si>
  <si>
    <t>HARY</t>
  </si>
  <si>
    <t>LEVEQUE</t>
  </si>
  <si>
    <t>FASQUEL</t>
  </si>
  <si>
    <t>APONTE</t>
  </si>
  <si>
    <t>STEPHANE</t>
  </si>
  <si>
    <t>MARC</t>
  </si>
  <si>
    <t>YOAN</t>
  </si>
  <si>
    <t xml:space="preserve">LE BRIS </t>
  </si>
  <si>
    <t>EMILIE</t>
  </si>
  <si>
    <t>ALEXIS</t>
  </si>
  <si>
    <t>GARANCE</t>
  </si>
  <si>
    <t>PITON</t>
  </si>
  <si>
    <t>RICHARD</t>
  </si>
  <si>
    <t xml:space="preserve">MOUYER </t>
  </si>
  <si>
    <t>YASSIN</t>
  </si>
  <si>
    <t>GUILLAUME</t>
  </si>
  <si>
    <t>HELDER</t>
  </si>
  <si>
    <t>FABRICE</t>
  </si>
  <si>
    <t>ROMAIN</t>
  </si>
  <si>
    <t>STEPHANIE</t>
  </si>
  <si>
    <t>PRINCE</t>
  </si>
  <si>
    <t>JOURDAN</t>
  </si>
  <si>
    <t xml:space="preserve">FOREST </t>
  </si>
  <si>
    <t>NICOLAS</t>
  </si>
  <si>
    <t xml:space="preserve">THIALLET </t>
  </si>
  <si>
    <t xml:space="preserve">LORITTE </t>
  </si>
  <si>
    <t>CATHERINE</t>
  </si>
  <si>
    <t xml:space="preserve">MICHELOT </t>
  </si>
  <si>
    <t>VALERIE</t>
  </si>
  <si>
    <t xml:space="preserve">LEGRAS </t>
  </si>
  <si>
    <t>EMMANUEL</t>
  </si>
  <si>
    <t xml:space="preserve">DOURLENS </t>
  </si>
  <si>
    <t xml:space="preserve">Dont : </t>
  </si>
  <si>
    <t>OLIVIER</t>
  </si>
  <si>
    <t>JOHANN</t>
  </si>
  <si>
    <t>FREDERIC</t>
  </si>
  <si>
    <t>DAVID</t>
  </si>
  <si>
    <t>CENDRINE</t>
  </si>
  <si>
    <t>FARIDA</t>
  </si>
  <si>
    <t>SEBASTIEN</t>
  </si>
  <si>
    <t>LAURENT</t>
  </si>
  <si>
    <t>ACHILLE</t>
  </si>
  <si>
    <t>JEAN PHILIPPE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</si>
  <si>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</si>
  <si>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</si>
  <si>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</si>
  <si>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</si>
  <si>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</si>
  <si>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</si>
  <si>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</si>
  <si>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</si>
  <si>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</si>
  <si>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</si>
  <si>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</si>
  <si>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 xml:space="preserve">NEVES </t>
  </si>
  <si>
    <t>DELRANC</t>
  </si>
  <si>
    <t>MARIE</t>
  </si>
  <si>
    <t>42</t>
  </si>
  <si>
    <t>BALTAZAR</t>
  </si>
  <si>
    <t>CORNETTE</t>
  </si>
  <si>
    <t>VIDES ANTUNES</t>
  </si>
  <si>
    <t>MARTINELLI</t>
  </si>
  <si>
    <t>43</t>
  </si>
  <si>
    <t>44</t>
  </si>
  <si>
    <t>45</t>
  </si>
  <si>
    <t>46</t>
  </si>
  <si>
    <t>LARA</t>
  </si>
  <si>
    <t>SARA</t>
  </si>
  <si>
    <t>FOURNIGAULT</t>
  </si>
  <si>
    <t>FLORENT</t>
  </si>
  <si>
    <t>GUIHARD</t>
  </si>
  <si>
    <t>GUIHARD Johann</t>
  </si>
  <si>
    <t>COTE</t>
  </si>
  <si>
    <t>Sorti</t>
  </si>
  <si>
    <t>JEAN-FRANCOIS</t>
  </si>
  <si>
    <t>PLANCON</t>
  </si>
  <si>
    <t>RIQUE</t>
  </si>
  <si>
    <t>LEGGER</t>
  </si>
  <si>
    <t>THIALLET</t>
  </si>
  <si>
    <t>THIALLET Nicolas</t>
  </si>
  <si>
    <t>47</t>
  </si>
  <si>
    <t>OLICARD</t>
  </si>
  <si>
    <t>HENNICOTTE</t>
  </si>
  <si>
    <t>48</t>
  </si>
  <si>
    <t xml:space="preserve">BOISSON </t>
  </si>
  <si>
    <t>GAETAN</t>
  </si>
  <si>
    <t>49</t>
  </si>
  <si>
    <t>50</t>
  </si>
  <si>
    <t>ESTHER</t>
  </si>
  <si>
    <t>VINCENT</t>
  </si>
  <si>
    <t>51</t>
  </si>
  <si>
    <t>TALON</t>
  </si>
  <si>
    <t>CHRISTIAN</t>
  </si>
  <si>
    <t>GERONIMI</t>
  </si>
  <si>
    <t>52</t>
  </si>
  <si>
    <t>JULLION</t>
  </si>
  <si>
    <t>53</t>
  </si>
  <si>
    <t>CONDELLO</t>
  </si>
  <si>
    <t>SAMIA</t>
  </si>
  <si>
    <t>LE FEVRE</t>
  </si>
  <si>
    <t>CARPANETTO</t>
  </si>
  <si>
    <t xml:space="preserve"> </t>
  </si>
  <si>
    <t>VIRET</t>
  </si>
  <si>
    <t>54</t>
  </si>
  <si>
    <t>LIOPE Guillaume</t>
  </si>
  <si>
    <t>BOUTTEMAND</t>
  </si>
  <si>
    <t>55</t>
  </si>
  <si>
    <t>BIEBER</t>
  </si>
  <si>
    <t>GEOFFREY</t>
  </si>
  <si>
    <t>LAURA</t>
  </si>
  <si>
    <t>56</t>
  </si>
  <si>
    <t>CAVELIER</t>
  </si>
  <si>
    <t>Sébastien</t>
  </si>
  <si>
    <t>57</t>
  </si>
  <si>
    <t xml:space="preserve">CARRE </t>
  </si>
  <si>
    <t>58</t>
  </si>
  <si>
    <t>SCHMERBER</t>
  </si>
  <si>
    <t>OPHELIE</t>
  </si>
  <si>
    <t>59</t>
  </si>
  <si>
    <t>FOUILLOUSE</t>
  </si>
  <si>
    <t>CHRISTOPHE</t>
  </si>
  <si>
    <t>60</t>
  </si>
  <si>
    <t>FERRERO</t>
  </si>
  <si>
    <t>ANTOINE</t>
  </si>
  <si>
    <t>61</t>
  </si>
  <si>
    <t>GAUCHE</t>
  </si>
  <si>
    <t>ALEXANDRE</t>
  </si>
  <si>
    <t>KARIGER Julien</t>
  </si>
  <si>
    <t>62</t>
  </si>
  <si>
    <t>FOURNIER</t>
  </si>
  <si>
    <t>63</t>
  </si>
  <si>
    <t>CADREN</t>
  </si>
  <si>
    <t>64</t>
  </si>
  <si>
    <t>DUBUC</t>
  </si>
  <si>
    <t>65</t>
  </si>
  <si>
    <t>LE VERGE</t>
  </si>
  <si>
    <t>THIEBAUD</t>
  </si>
  <si>
    <t>RANJIT</t>
  </si>
  <si>
    <t>MARTIN</t>
  </si>
  <si>
    <t>THIEBAUD Jonathan</t>
  </si>
  <si>
    <t>JULLION Daphnée</t>
  </si>
  <si>
    <t>TRAGEL</t>
  </si>
  <si>
    <t>LUDOVIC</t>
  </si>
  <si>
    <t>ANIN</t>
  </si>
  <si>
    <t>SOLENE</t>
  </si>
  <si>
    <t>FINISTERE</t>
  </si>
  <si>
    <t>WALTER MARTIN</t>
  </si>
  <si>
    <t>FOURGERON</t>
  </si>
  <si>
    <t>KARIGER</t>
  </si>
  <si>
    <t>66</t>
  </si>
  <si>
    <t>GUITTON</t>
  </si>
  <si>
    <t xml:space="preserve">JOHAN </t>
  </si>
  <si>
    <t>CORVELLEC Bérengère</t>
  </si>
  <si>
    <t>CORVELLEC</t>
  </si>
  <si>
    <t>A Attribuer</t>
  </si>
  <si>
    <t>fin adhésion</t>
  </si>
  <si>
    <t>RGS</t>
  </si>
  <si>
    <t>RCE</t>
  </si>
  <si>
    <t>CHIKLI Baptiste</t>
  </si>
  <si>
    <t>QUIROSA Flavien</t>
  </si>
  <si>
    <t>OD SEINE ET MARNE</t>
  </si>
  <si>
    <t>LAURA Pierre François</t>
  </si>
  <si>
    <t>LAUZANAS Guillaume</t>
  </si>
  <si>
    <t>PHILIPPE Nicolas</t>
  </si>
  <si>
    <t>LEGGER Fabrizzia</t>
  </si>
  <si>
    <t>TRAGEL SAMUEL</t>
  </si>
  <si>
    <t>DEVILLIER Aurélie</t>
  </si>
  <si>
    <t>RIFN</t>
  </si>
  <si>
    <t>IFN</t>
  </si>
  <si>
    <t>CE</t>
  </si>
  <si>
    <t>GS</t>
  </si>
  <si>
    <t>OD SEINE&amp;MARNE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</si>
</sst>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"/>
      <color rgb="FFFF0000"/>
      <name val="Arial"/>
      <family val="2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5" fillId="2" borderId="0" xfId="0" applyFont="1" applyFill="1" applyAlignment="1">
      <alignment horizontal="center" vertical="center"/>
    </xf>
    <xf numFmtId="0" fontId="0" fillId="0" borderId="1" xfId="0" applyBorder="1" applyAlignment="1">
      <alignment horizontal="left"/>
    </xf>
    <xf numFmtId="0" fontId="7" fillId="0" borderId="0" xfId="0" applyFont="1"/>
    <xf numFmtId="0" fontId="8" fillId="0" borderId="0" xfId="0" applyFont="1"/>
    <xf numFmtId="0" fontId="8" fillId="0" borderId="4" xfId="0" applyFont="1" applyBorder="1" applyAlignment="1">
      <alignment horizontal="right"/>
    </xf>
    <xf numFmtId="164" fontId="0" fillId="0" borderId="0" xfId="0" applyNumberFormat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49" fontId="0" fillId="0" borderId="1" xfId="0" applyNumberFormat="1" applyBorder="1" applyAlignment="1">
      <alignment horizontal="center"/>
    </xf>
    <xf numFmtId="17" fontId="0" fillId="0" borderId="1" xfId="0" applyNumberFormat="1" applyBorder="1" applyAlignment="1">
      <alignment horizontal="center"/>
    </xf>
    <xf numFmtId="49" fontId="0" fillId="0" borderId="0" xfId="0" applyNumberFormat="1" applyAlignment="1">
      <alignment horizontal="center"/>
    </xf>
    <xf numFmtId="49" fontId="1" fillId="0" borderId="0" xfId="0" applyNumberFormat="1" applyFont="1" applyAlignment="1">
      <alignment horizontal="center"/>
    </xf>
    <xf numFmtId="0" fontId="10" fillId="0" borderId="0" xfId="0" applyFont="1" applyAlignment="1">
      <alignment horizontal="right"/>
    </xf>
    <xf numFmtId="0" fontId="0" fillId="3" borderId="1" xfId="0" applyFill="1" applyBorder="1" applyAlignment="1">
      <alignment horizontal="left"/>
    </xf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164" fontId="0" fillId="3" borderId="1" xfId="0" applyNumberFormat="1" applyFill="1" applyBorder="1" applyAlignment="1">
      <alignment horizontal="center"/>
    </xf>
    <xf numFmtId="49" fontId="0" fillId="3" borderId="1" xfId="0" applyNumberFormat="1" applyFill="1" applyBorder="1" applyAlignment="1">
      <alignment horizontal="center"/>
    </xf>
    <xf numFmtId="0" fontId="11" fillId="0" borderId="0" xfId="0" applyFont="1"/>
    <xf numFmtId="49" fontId="3" fillId="3" borderId="12" xfId="0" applyNumberFormat="1" applyFont="1" applyFill="1" applyBorder="1" applyAlignment="1">
      <alignment horizontal="center" vertical="center" textRotation="90"/>
    </xf>
    <xf numFmtId="0" fontId="3" fillId="3" borderId="13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 textRotation="90"/>
    </xf>
    <xf numFmtId="164" fontId="2" fillId="2" borderId="13" xfId="0" applyNumberFormat="1" applyFont="1" applyFill="1" applyBorder="1" applyAlignment="1">
      <alignment horizontal="center" vertical="center" wrapText="1"/>
    </xf>
    <xf numFmtId="49" fontId="2" fillId="2" borderId="13" xfId="0" applyNumberFormat="1" applyFont="1" applyFill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center"/>
    </xf>
    <xf numFmtId="0" fontId="0" fillId="0" borderId="7" xfId="0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7" xfId="0" applyBorder="1"/>
    <xf numFmtId="164" fontId="0" fillId="0" borderId="7" xfId="0" applyNumberFormat="1" applyBorder="1" applyAlignment="1">
      <alignment horizontal="center"/>
    </xf>
    <xf numFmtId="49" fontId="0" fillId="0" borderId="7" xfId="0" applyNumberFormat="1" applyBorder="1" applyAlignment="1">
      <alignment horizontal="center"/>
    </xf>
    <xf numFmtId="49" fontId="1" fillId="3" borderId="3" xfId="0" applyNumberFormat="1" applyFont="1" applyFill="1" applyBorder="1" applyAlignment="1">
      <alignment horizontal="center"/>
    </xf>
    <xf numFmtId="49" fontId="1" fillId="0" borderId="3" xfId="0" applyNumberFormat="1" applyFont="1" applyBorder="1" applyAlignment="1">
      <alignment horizontal="center"/>
    </xf>
    <xf numFmtId="49" fontId="4" fillId="0" borderId="3" xfId="0" applyNumberFormat="1" applyFont="1" applyBorder="1" applyAlignment="1">
      <alignment horizontal="center"/>
    </xf>
    <xf numFmtId="0" fontId="0" fillId="0" borderId="14" xfId="0" applyBorder="1" applyAlignment="1">
      <alignment horizontal="left"/>
    </xf>
    <xf numFmtId="0" fontId="0" fillId="0" borderId="14" xfId="0" applyBorder="1" applyAlignment="1">
      <alignment horizontal="center"/>
    </xf>
    <xf numFmtId="0" fontId="0" fillId="0" borderId="14" xfId="0" applyBorder="1"/>
    <xf numFmtId="164" fontId="0" fillId="0" borderId="14" xfId="0" applyNumberFormat="1" applyBorder="1" applyAlignment="1">
      <alignment horizontal="center"/>
    </xf>
    <xf numFmtId="49" fontId="0" fillId="0" borderId="14" xfId="0" applyNumberFormat="1" applyBorder="1" applyAlignment="1">
      <alignment horizontal="center"/>
    </xf>
    <xf numFmtId="49" fontId="1" fillId="6" borderId="3" xfId="0" applyNumberFormat="1" applyFont="1" applyFill="1" applyBorder="1" applyAlignment="1">
      <alignment horizontal="center"/>
    </xf>
    <xf numFmtId="0" fontId="0" fillId="6" borderId="1" xfId="0" applyFill="1" applyBorder="1" applyAlignment="1">
      <alignment horizontal="left"/>
    </xf>
    <xf numFmtId="0" fontId="12" fillId="0" borderId="1" xfId="0" applyFont="1" applyBorder="1" applyAlignment="1">
      <alignment horizontal="left"/>
    </xf>
    <xf numFmtId="49" fontId="1" fillId="0" borderId="8" xfId="0" applyNumberFormat="1" applyFont="1" applyBorder="1" applyAlignment="1">
      <alignment horizontal="center"/>
    </xf>
    <xf numFmtId="0" fontId="9" fillId="0" borderId="1" xfId="0" applyFont="1" applyBorder="1" applyAlignment="1">
      <alignment horizontal="left"/>
    </xf>
    <xf numFmtId="0" fontId="7" fillId="4" borderId="0" xfId="0" applyFont="1" applyFill="1" applyAlignment="1">
      <alignment horizontal="center"/>
    </xf>
    <xf numFmtId="0" fontId="7" fillId="5" borderId="0" xfId="0" applyFont="1" applyFill="1" applyAlignment="1">
      <alignment horizontal="center"/>
    </xf>
    <xf numFmtId="0" fontId="13" fillId="7" borderId="0" xfId="0" applyFont="1" applyFill="1" applyAlignment="1">
      <alignment horizontal="center"/>
    </xf>
    <xf numFmtId="0" fontId="14" fillId="0" borderId="0" xfId="0" applyFont="1"/>
    <xf numFmtId="0" fontId="13" fillId="8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13" fillId="9" borderId="5" xfId="0" applyFont="1" applyFill="1" applyBorder="1" applyAlignment="1">
      <alignment horizontal="center" vertical="center" wrapText="1"/>
    </xf>
    <xf numFmtId="0" fontId="13" fillId="9" borderId="2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2" borderId="15" xfId="0" applyFont="1" applyFill="1" applyBorder="1"/>
    <xf numFmtId="0" fontId="5" fillId="2" borderId="9" xfId="0" applyFont="1" applyFill="1" applyBorder="1" applyAlignment="1">
      <alignment horizontal="center"/>
    </xf>
    <xf numFmtId="0" fontId="5" fillId="2" borderId="16" xfId="0" applyFont="1" applyFill="1" applyBorder="1"/>
    <xf numFmtId="0" fontId="5" fillId="2" borderId="17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5" fillId="2" borderId="0" xfId="0" applyFont="1" applyFill="1" applyAlignment="1">
      <alignment horizontal="center"/>
    </xf>
    <xf numFmtId="0" fontId="8" fillId="0" borderId="4" xfId="0" applyFont="1" applyBorder="1" applyAlignment="1">
      <alignment horizontal="center"/>
    </xf>
    <xf numFmtId="0" fontId="14" fillId="0" borderId="3" xfId="0" applyFont="1" applyBorder="1"/>
    <xf numFmtId="0" fontId="13" fillId="9" borderId="10" xfId="0" applyFont="1" applyFill="1" applyBorder="1" applyAlignment="1">
      <alignment horizontal="center" vertical="center" wrapText="1"/>
    </xf>
    <xf numFmtId="0" fontId="13" fillId="9" borderId="11" xfId="0" applyFont="1" applyFill="1" applyBorder="1" applyAlignment="1">
      <alignment horizontal="center" vertical="center" wrapText="1"/>
    </xf>
    <xf numFmtId="0" fontId="14" fillId="0" borderId="6" xfId="0" applyFont="1" applyBorder="1"/>
    <xf numFmtId="0" fontId="8" fillId="0" borderId="2" xfId="0" applyFont="1" applyBorder="1" applyAlignment="1">
      <alignment horizontal="right"/>
    </xf>
    <xf numFmtId="0" fontId="14" fillId="0" borderId="8" xfId="0" applyFont="1" applyBorder="1"/>
    <xf numFmtId="0" fontId="14" fillId="0" borderId="9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8" fillId="0" borderId="9" xfId="0" applyFont="1" applyBorder="1" applyAlignment="1">
      <alignment horizontal="right"/>
    </xf>
    <xf numFmtId="0" fontId="14" fillId="0" borderId="4" xfId="0" applyFont="1" applyBorder="1" applyAlignment="1">
      <alignment horizontal="center"/>
    </xf>
    <xf numFmtId="0" fontId="5" fillId="2" borderId="8" xfId="0" applyFont="1" applyFill="1" applyBorder="1"/>
  </cellXfs>
  <cellStyles count="1">
    <cellStyle name="Normal" xfId="0" builtinId="0"/>
  </cellStyles>
  <dxfs count="28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214917-6379-4949-BB0B-4BEEE7FF3CC8}">
  <sheetPr filterMode="1"/>
  <dimension ref="A1:H70"/>
  <sheetViews>
    <sheetView tabSelected="1" zoomScaleNormal="100" workbookViewId="0">
      <pane ySplit="4" topLeftCell="A9" activePane="bottomLeft" state="frozen"/>
      <selection pane="bottomLeft" activeCell="A71" sqref="A71"/>
    </sheetView>
  </sheetViews>
  <sheetFormatPr baseColWidth="10" defaultRowHeight="15" x14ac:dyDescent="0.25"/>
  <cols>
    <col min="1" max="1" width="4.28515625" style="15" customWidth="1"/>
    <col min="2" max="2" width="15.140625" style="1" bestFit="1" customWidth="1"/>
    <col min="3" max="3" width="13.28515625" style="1" customWidth="1"/>
    <col min="4" max="4" width="5.28515625" style="2" customWidth="1"/>
    <col min="5" max="5" width="17.140625" customWidth="1"/>
    <col min="6" max="6" width="11.140625" style="8" customWidth="1"/>
    <col min="7" max="7" width="9.7109375" style="8" customWidth="1"/>
    <col min="8" max="8" width="7" style="14" customWidth="1"/>
  </cols>
  <sheetData>
    <row r="1" spans="1:8" ht="19.5" customHeight="1" x14ac:dyDescent="0.25"/>
    <row r="2" spans="1:8" ht="49.5" customHeight="1" x14ac:dyDescent="0.25"/>
    <row r="3" spans="1:8" ht="44.45" customHeight="1" thickBot="1" x14ac:dyDescent="0.3">
      <c r="H3" s="3">
        <f>COUNTIF(H5:H945,"actif")</f>
        <v>11</v>
      </c>
    </row>
    <row r="4" spans="1:8" ht="74.25" x14ac:dyDescent="0.25">
      <c r="A4" s="23" t="s">
        <v>17</v>
      </c>
      <c r="B4" s="24" t="s">
        <v>19</v>
      </c>
      <c r="C4" s="24" t="s">
        <v>20</v>
      </c>
      <c r="D4" s="25" t="s">
        <v>4</v>
      </c>
      <c r="E4" s="24" t="s">
        <v>40</v>
      </c>
      <c r="F4" s="26" t="s">
        <v>18</v>
      </c>
      <c r="G4" s="26" t="s">
        <v>38</v>
      </c>
      <c r="H4" s="27" t="s">
        <v>41</v>
      </c>
    </row>
    <row r="5" spans="1:8" hidden="1" x14ac:dyDescent="0.25">
      <c r="A5" s="28" t="s">
        <v>64</v>
      </c>
      <c r="B5" s="29" t="s">
        <v>23</v>
      </c>
      <c r="C5" s="29" t="s">
        <v>101</v>
      </c>
      <c r="D5" s="30" t="s">
        <v>11</v>
      </c>
      <c r="E5" s="31" t="s">
        <v>6</v>
      </c>
      <c r="F5" s="32">
        <v>44562</v>
      </c>
      <c r="G5" s="32">
        <v>45658</v>
      </c>
      <c r="H5" s="33" t="s">
        <v>170</v>
      </c>
    </row>
    <row r="6" spans="1:8" hidden="1" x14ac:dyDescent="0.25">
      <c r="A6" s="34" t="s">
        <v>65</v>
      </c>
      <c r="B6" s="17" t="s">
        <v>24</v>
      </c>
      <c r="C6" s="17" t="s">
        <v>101</v>
      </c>
      <c r="D6" s="18" t="s">
        <v>11</v>
      </c>
      <c r="E6" s="19" t="s">
        <v>7</v>
      </c>
      <c r="F6" s="20">
        <v>44652</v>
      </c>
      <c r="G6" s="20">
        <v>44927</v>
      </c>
      <c r="H6" s="21" t="s">
        <v>170</v>
      </c>
    </row>
    <row r="7" spans="1:8" hidden="1" x14ac:dyDescent="0.25">
      <c r="A7" s="34" t="s">
        <v>66</v>
      </c>
      <c r="B7" s="17" t="s">
        <v>10</v>
      </c>
      <c r="C7" s="17" t="s">
        <v>130</v>
      </c>
      <c r="D7" s="18" t="s">
        <v>11</v>
      </c>
      <c r="E7" s="19" t="s">
        <v>8</v>
      </c>
      <c r="F7" s="20">
        <v>44652</v>
      </c>
      <c r="G7" s="20">
        <v>44835</v>
      </c>
      <c r="H7" s="21" t="s">
        <v>170</v>
      </c>
    </row>
    <row r="8" spans="1:8" hidden="1" x14ac:dyDescent="0.25">
      <c r="A8" s="35" t="s">
        <v>67</v>
      </c>
      <c r="B8" s="4" t="s">
        <v>22</v>
      </c>
      <c r="C8" s="4" t="s">
        <v>115</v>
      </c>
      <c r="D8" s="10" t="s">
        <v>11</v>
      </c>
      <c r="E8" s="11" t="s">
        <v>250</v>
      </c>
      <c r="F8" s="9">
        <v>44562</v>
      </c>
      <c r="G8" s="9">
        <v>45658</v>
      </c>
      <c r="H8" s="12" t="s">
        <v>170</v>
      </c>
    </row>
    <row r="9" spans="1:8" x14ac:dyDescent="0.25">
      <c r="A9" s="35" t="s">
        <v>68</v>
      </c>
      <c r="B9" s="4" t="s">
        <v>1</v>
      </c>
      <c r="C9" s="4" t="s">
        <v>131</v>
      </c>
      <c r="D9" s="10" t="s">
        <v>267</v>
      </c>
      <c r="E9" s="11" t="s">
        <v>98</v>
      </c>
      <c r="F9" s="9">
        <v>45352</v>
      </c>
      <c r="G9" s="9">
        <v>45809</v>
      </c>
      <c r="H9" s="12" t="s">
        <v>42</v>
      </c>
    </row>
    <row r="10" spans="1:8" hidden="1" x14ac:dyDescent="0.25">
      <c r="A10" s="34" t="s">
        <v>69</v>
      </c>
      <c r="B10" s="17" t="s">
        <v>26</v>
      </c>
      <c r="C10" s="17" t="s">
        <v>131</v>
      </c>
      <c r="D10" s="18" t="s">
        <v>11</v>
      </c>
      <c r="E10" s="19" t="s">
        <v>6</v>
      </c>
      <c r="F10" s="20">
        <v>44652</v>
      </c>
      <c r="G10" s="20">
        <v>44835</v>
      </c>
      <c r="H10" s="21" t="s">
        <v>170</v>
      </c>
    </row>
    <row r="11" spans="1:8" hidden="1" x14ac:dyDescent="0.25">
      <c r="A11" s="34" t="s">
        <v>70</v>
      </c>
      <c r="B11" s="17" t="s">
        <v>25</v>
      </c>
      <c r="C11" s="17" t="s">
        <v>115</v>
      </c>
      <c r="D11" s="18" t="s">
        <v>11</v>
      </c>
      <c r="E11" s="19" t="s">
        <v>242</v>
      </c>
      <c r="F11" s="20">
        <v>44652</v>
      </c>
      <c r="G11" s="20">
        <v>45536</v>
      </c>
      <c r="H11" s="21" t="s">
        <v>170</v>
      </c>
    </row>
    <row r="12" spans="1:8" hidden="1" x14ac:dyDescent="0.25">
      <c r="A12" s="42" t="s">
        <v>72</v>
      </c>
      <c r="B12" s="43" t="s">
        <v>251</v>
      </c>
      <c r="C12" s="46"/>
      <c r="D12" s="10"/>
      <c r="E12" s="11"/>
      <c r="F12" s="9"/>
      <c r="G12" s="9"/>
      <c r="H12" s="12"/>
    </row>
    <row r="13" spans="1:8" hidden="1" x14ac:dyDescent="0.25">
      <c r="A13" s="34" t="s">
        <v>71</v>
      </c>
      <c r="B13" s="17" t="s">
        <v>31</v>
      </c>
      <c r="C13" s="17" t="s">
        <v>102</v>
      </c>
      <c r="D13" s="18" t="s">
        <v>16</v>
      </c>
      <c r="E13" s="19" t="s">
        <v>12</v>
      </c>
      <c r="F13" s="20">
        <v>44652</v>
      </c>
      <c r="G13" s="20">
        <v>45170</v>
      </c>
      <c r="H13" s="21" t="s">
        <v>170</v>
      </c>
    </row>
    <row r="14" spans="1:8" hidden="1" x14ac:dyDescent="0.25">
      <c r="A14" s="34" t="s">
        <v>73</v>
      </c>
      <c r="B14" s="17" t="s">
        <v>32</v>
      </c>
      <c r="C14" s="17" t="s">
        <v>106</v>
      </c>
      <c r="D14" s="18" t="s">
        <v>16</v>
      </c>
      <c r="E14" s="19" t="s">
        <v>13</v>
      </c>
      <c r="F14" s="20">
        <v>44652</v>
      </c>
      <c r="G14" s="20">
        <v>45170</v>
      </c>
      <c r="H14" s="21" t="s">
        <v>170</v>
      </c>
    </row>
    <row r="15" spans="1:8" x14ac:dyDescent="0.25">
      <c r="A15" s="35" t="s">
        <v>74</v>
      </c>
      <c r="B15" s="4" t="s">
        <v>151</v>
      </c>
      <c r="C15" s="4" t="s">
        <v>113</v>
      </c>
      <c r="D15" s="10" t="s">
        <v>266</v>
      </c>
      <c r="E15" s="11" t="s">
        <v>268</v>
      </c>
      <c r="F15" s="9">
        <v>44652</v>
      </c>
      <c r="G15" s="9">
        <v>45809</v>
      </c>
      <c r="H15" s="12" t="s">
        <v>42</v>
      </c>
    </row>
    <row r="16" spans="1:8" hidden="1" x14ac:dyDescent="0.25">
      <c r="A16" s="35" t="s">
        <v>75</v>
      </c>
      <c r="B16" s="4" t="s">
        <v>199</v>
      </c>
      <c r="C16" s="4" t="s">
        <v>101</v>
      </c>
      <c r="D16" s="10" t="s">
        <v>5</v>
      </c>
      <c r="E16" s="11" t="s">
        <v>197</v>
      </c>
      <c r="F16" s="9">
        <v>45292</v>
      </c>
      <c r="G16" s="9">
        <v>45536</v>
      </c>
      <c r="H16" s="12" t="s">
        <v>170</v>
      </c>
    </row>
    <row r="17" spans="1:8" hidden="1" x14ac:dyDescent="0.25">
      <c r="A17" s="34" t="s">
        <v>76</v>
      </c>
      <c r="B17" s="17" t="s">
        <v>33</v>
      </c>
      <c r="C17" s="17" t="s">
        <v>116</v>
      </c>
      <c r="D17" s="18" t="s">
        <v>16</v>
      </c>
      <c r="E17" s="19" t="s">
        <v>13</v>
      </c>
      <c r="F17" s="20">
        <v>44652</v>
      </c>
      <c r="G17" s="20">
        <v>44927</v>
      </c>
      <c r="H17" s="21" t="s">
        <v>170</v>
      </c>
    </row>
    <row r="18" spans="1:8" hidden="1" x14ac:dyDescent="0.25">
      <c r="A18" s="35" t="s">
        <v>77</v>
      </c>
      <c r="B18" s="4" t="s">
        <v>29</v>
      </c>
      <c r="C18" s="4" t="s">
        <v>132</v>
      </c>
      <c r="D18" s="10" t="s">
        <v>16</v>
      </c>
      <c r="E18" s="11" t="s">
        <v>179</v>
      </c>
      <c r="F18" s="9">
        <v>44652</v>
      </c>
      <c r="G18" s="9">
        <v>45474</v>
      </c>
      <c r="H18" s="12" t="s">
        <v>170</v>
      </c>
    </row>
    <row r="19" spans="1:8" hidden="1" x14ac:dyDescent="0.25">
      <c r="A19" s="34" t="s">
        <v>78</v>
      </c>
      <c r="B19" s="17" t="s">
        <v>28</v>
      </c>
      <c r="C19" s="17" t="s">
        <v>133</v>
      </c>
      <c r="D19" s="18" t="s">
        <v>16</v>
      </c>
      <c r="E19" s="19" t="s">
        <v>15</v>
      </c>
      <c r="F19" s="20">
        <v>44652</v>
      </c>
      <c r="G19" s="20">
        <v>44835</v>
      </c>
      <c r="H19" s="21" t="s">
        <v>170</v>
      </c>
    </row>
    <row r="20" spans="1:8" hidden="1" x14ac:dyDescent="0.25">
      <c r="A20" s="34" t="s">
        <v>79</v>
      </c>
      <c r="B20" s="17" t="s">
        <v>30</v>
      </c>
      <c r="C20" s="17" t="s">
        <v>134</v>
      </c>
      <c r="D20" s="18" t="s">
        <v>16</v>
      </c>
      <c r="E20" s="19" t="s">
        <v>179</v>
      </c>
      <c r="F20" s="20">
        <v>44652</v>
      </c>
      <c r="G20" s="20">
        <v>44835</v>
      </c>
      <c r="H20" s="21" t="s">
        <v>170</v>
      </c>
    </row>
    <row r="21" spans="1:8" hidden="1" x14ac:dyDescent="0.25">
      <c r="A21" s="34" t="s">
        <v>80</v>
      </c>
      <c r="B21" s="17" t="s">
        <v>27</v>
      </c>
      <c r="C21" s="17" t="s">
        <v>135</v>
      </c>
      <c r="D21" s="18" t="s">
        <v>16</v>
      </c>
      <c r="E21" s="19" t="s">
        <v>15</v>
      </c>
      <c r="F21" s="20">
        <v>44652</v>
      </c>
      <c r="G21" s="20">
        <v>44835</v>
      </c>
      <c r="H21" s="21" t="s">
        <v>170</v>
      </c>
    </row>
    <row r="22" spans="1:8" hidden="1" x14ac:dyDescent="0.25">
      <c r="A22" s="42" t="s">
        <v>81</v>
      </c>
      <c r="B22" s="43" t="s">
        <v>251</v>
      </c>
      <c r="C22" s="11"/>
      <c r="D22" s="13"/>
      <c r="E22" s="11"/>
      <c r="F22" s="9"/>
      <c r="G22" s="9"/>
      <c r="H22" s="12"/>
    </row>
    <row r="23" spans="1:8" hidden="1" x14ac:dyDescent="0.25">
      <c r="A23" s="35" t="s">
        <v>82</v>
      </c>
      <c r="B23" s="4" t="s">
        <v>43</v>
      </c>
      <c r="C23" s="11" t="s">
        <v>136</v>
      </c>
      <c r="D23" s="13" t="s">
        <v>16</v>
      </c>
      <c r="E23" s="11" t="s">
        <v>14</v>
      </c>
      <c r="F23" s="9">
        <v>44562</v>
      </c>
      <c r="G23" s="9" t="s">
        <v>198</v>
      </c>
      <c r="H23" s="12" t="s">
        <v>170</v>
      </c>
    </row>
    <row r="24" spans="1:8" hidden="1" x14ac:dyDescent="0.25">
      <c r="A24" s="34" t="s">
        <v>83</v>
      </c>
      <c r="B24" s="17" t="s">
        <v>34</v>
      </c>
      <c r="C24" s="17" t="s">
        <v>137</v>
      </c>
      <c r="D24" s="18" t="s">
        <v>5</v>
      </c>
      <c r="E24" s="19" t="s">
        <v>1</v>
      </c>
      <c r="F24" s="20">
        <v>44652</v>
      </c>
      <c r="G24" s="20">
        <v>44835</v>
      </c>
      <c r="H24" s="21" t="s">
        <v>170</v>
      </c>
    </row>
    <row r="25" spans="1:8" hidden="1" x14ac:dyDescent="0.25">
      <c r="A25" s="34" t="s">
        <v>84</v>
      </c>
      <c r="B25" s="17" t="s">
        <v>36</v>
      </c>
      <c r="C25" s="17" t="s">
        <v>112</v>
      </c>
      <c r="D25" s="18" t="s">
        <v>5</v>
      </c>
      <c r="E25" s="19" t="s">
        <v>2</v>
      </c>
      <c r="F25" s="20">
        <v>44652</v>
      </c>
      <c r="G25" s="20">
        <v>45292</v>
      </c>
      <c r="H25" s="21" t="s">
        <v>170</v>
      </c>
    </row>
    <row r="26" spans="1:8" x14ac:dyDescent="0.25">
      <c r="A26" s="35" t="s">
        <v>85</v>
      </c>
      <c r="B26" s="4" t="s">
        <v>0</v>
      </c>
      <c r="C26" s="4" t="s">
        <v>171</v>
      </c>
      <c r="D26" s="10" t="s">
        <v>267</v>
      </c>
      <c r="E26" s="11" t="s">
        <v>2</v>
      </c>
      <c r="F26" s="9">
        <v>44652</v>
      </c>
      <c r="G26" s="9">
        <v>45809</v>
      </c>
      <c r="H26" s="12" t="s">
        <v>42</v>
      </c>
    </row>
    <row r="27" spans="1:8" hidden="1" x14ac:dyDescent="0.25">
      <c r="A27" s="34" t="s">
        <v>86</v>
      </c>
      <c r="B27" s="17" t="s">
        <v>21</v>
      </c>
      <c r="C27" s="19" t="s">
        <v>107</v>
      </c>
      <c r="D27" s="18" t="s">
        <v>5</v>
      </c>
      <c r="E27" s="19" t="s">
        <v>238</v>
      </c>
      <c r="F27" s="20">
        <v>44562</v>
      </c>
      <c r="G27" s="20">
        <v>45292</v>
      </c>
      <c r="H27" s="21" t="s">
        <v>170</v>
      </c>
    </row>
    <row r="28" spans="1:8" x14ac:dyDescent="0.25">
      <c r="A28" s="35" t="s">
        <v>87</v>
      </c>
      <c r="B28" s="4" t="s">
        <v>39</v>
      </c>
      <c r="C28" s="4" t="s">
        <v>138</v>
      </c>
      <c r="D28" s="10" t="s">
        <v>266</v>
      </c>
      <c r="E28" s="11" t="s">
        <v>238</v>
      </c>
      <c r="F28" s="9">
        <v>44652</v>
      </c>
      <c r="G28" s="9">
        <v>45809</v>
      </c>
      <c r="H28" s="12" t="s">
        <v>42</v>
      </c>
    </row>
    <row r="29" spans="1:8" hidden="1" x14ac:dyDescent="0.25">
      <c r="A29" s="35" t="s">
        <v>88</v>
      </c>
      <c r="B29" s="4" t="s">
        <v>35</v>
      </c>
      <c r="C29" s="4" t="s">
        <v>114</v>
      </c>
      <c r="D29" s="10" t="s">
        <v>5</v>
      </c>
      <c r="E29" s="11" t="s">
        <v>1</v>
      </c>
      <c r="F29" s="9">
        <v>44652</v>
      </c>
      <c r="G29" s="9">
        <v>45536</v>
      </c>
      <c r="H29" s="12" t="s">
        <v>170</v>
      </c>
    </row>
    <row r="30" spans="1:8" x14ac:dyDescent="0.25">
      <c r="A30" s="35" t="s">
        <v>89</v>
      </c>
      <c r="B30" s="4" t="s">
        <v>37</v>
      </c>
      <c r="C30" s="4" t="s">
        <v>103</v>
      </c>
      <c r="D30" s="10" t="s">
        <v>267</v>
      </c>
      <c r="E30" s="11" t="s">
        <v>2</v>
      </c>
      <c r="F30" s="9">
        <v>44652</v>
      </c>
      <c r="G30" s="9">
        <v>45809</v>
      </c>
      <c r="H30" s="12" t="s">
        <v>42</v>
      </c>
    </row>
    <row r="31" spans="1:8" hidden="1" x14ac:dyDescent="0.25">
      <c r="A31" s="35" t="s">
        <v>90</v>
      </c>
      <c r="B31" s="4" t="s">
        <v>202</v>
      </c>
      <c r="C31" s="4" t="s">
        <v>136</v>
      </c>
      <c r="D31" s="10" t="s">
        <v>11</v>
      </c>
      <c r="E31" s="11" t="s">
        <v>6</v>
      </c>
      <c r="F31" s="9">
        <v>45352</v>
      </c>
      <c r="G31" s="9">
        <v>45536</v>
      </c>
      <c r="H31" s="12" t="s">
        <v>170</v>
      </c>
    </row>
    <row r="32" spans="1:8" hidden="1" x14ac:dyDescent="0.25">
      <c r="A32" s="35" t="s">
        <v>91</v>
      </c>
      <c r="B32" s="4" t="s">
        <v>240</v>
      </c>
      <c r="C32" s="4" t="s">
        <v>241</v>
      </c>
      <c r="D32" s="10" t="s">
        <v>5</v>
      </c>
      <c r="E32" s="11" t="s">
        <v>98</v>
      </c>
      <c r="F32" s="9">
        <v>45536</v>
      </c>
      <c r="G32" s="9">
        <v>45717</v>
      </c>
      <c r="H32" s="12" t="s">
        <v>170</v>
      </c>
    </row>
    <row r="33" spans="1:8" x14ac:dyDescent="0.25">
      <c r="A33" s="36" t="s">
        <v>92</v>
      </c>
      <c r="B33" s="44" t="s">
        <v>243</v>
      </c>
      <c r="C33" s="4" t="s">
        <v>248</v>
      </c>
      <c r="D33" s="10" t="s">
        <v>267</v>
      </c>
      <c r="E33" s="11" t="s">
        <v>3</v>
      </c>
      <c r="F33" s="9">
        <v>45627</v>
      </c>
      <c r="G33" s="9">
        <v>45809</v>
      </c>
      <c r="H33" s="12" t="s">
        <v>42</v>
      </c>
    </row>
    <row r="34" spans="1:8" hidden="1" x14ac:dyDescent="0.25">
      <c r="A34" s="34" t="s">
        <v>93</v>
      </c>
      <c r="B34" s="17" t="s">
        <v>94</v>
      </c>
      <c r="C34" s="17" t="s">
        <v>139</v>
      </c>
      <c r="D34" s="18" t="s">
        <v>5</v>
      </c>
      <c r="E34" s="19" t="s">
        <v>95</v>
      </c>
      <c r="F34" s="20">
        <v>44562</v>
      </c>
      <c r="G34" s="20">
        <v>44926</v>
      </c>
      <c r="H34" s="21" t="s">
        <v>170</v>
      </c>
    </row>
    <row r="35" spans="1:8" hidden="1" x14ac:dyDescent="0.25">
      <c r="A35" s="35" t="s">
        <v>140</v>
      </c>
      <c r="B35" s="4" t="s">
        <v>117</v>
      </c>
      <c r="C35" s="4" t="s">
        <v>118</v>
      </c>
      <c r="D35" s="10" t="s">
        <v>5</v>
      </c>
      <c r="E35" s="11" t="s">
        <v>174</v>
      </c>
      <c r="F35" s="9">
        <v>44743</v>
      </c>
      <c r="G35" s="9">
        <v>45658</v>
      </c>
      <c r="H35" s="12" t="s">
        <v>170</v>
      </c>
    </row>
    <row r="36" spans="1:8" hidden="1" x14ac:dyDescent="0.25">
      <c r="A36" s="34" t="s">
        <v>141</v>
      </c>
      <c r="B36" s="17" t="s">
        <v>121</v>
      </c>
      <c r="C36" s="17" t="s">
        <v>120</v>
      </c>
      <c r="D36" s="18" t="s">
        <v>5</v>
      </c>
      <c r="E36" s="19" t="s">
        <v>98</v>
      </c>
      <c r="F36" s="20">
        <v>44743</v>
      </c>
      <c r="G36" s="20">
        <v>44927</v>
      </c>
      <c r="H36" s="21" t="s">
        <v>170</v>
      </c>
    </row>
    <row r="37" spans="1:8" hidden="1" x14ac:dyDescent="0.25">
      <c r="A37" s="34" t="s">
        <v>142</v>
      </c>
      <c r="B37" s="17" t="s">
        <v>124</v>
      </c>
      <c r="C37" s="17" t="s">
        <v>125</v>
      </c>
      <c r="D37" s="18" t="s">
        <v>5</v>
      </c>
      <c r="E37" s="19" t="s">
        <v>175</v>
      </c>
      <c r="F37" s="20">
        <v>44743</v>
      </c>
      <c r="G37" s="20">
        <v>44986</v>
      </c>
      <c r="H37" s="21" t="s">
        <v>170</v>
      </c>
    </row>
    <row r="38" spans="1:8" hidden="1" x14ac:dyDescent="0.25">
      <c r="A38" s="34" t="s">
        <v>143</v>
      </c>
      <c r="B38" s="17" t="s">
        <v>104</v>
      </c>
      <c r="C38" s="17" t="s">
        <v>105</v>
      </c>
      <c r="D38" s="18" t="s">
        <v>11</v>
      </c>
      <c r="E38" s="19" t="s">
        <v>97</v>
      </c>
      <c r="F38" s="20">
        <v>44743</v>
      </c>
      <c r="G38" s="20">
        <v>45170</v>
      </c>
      <c r="H38" s="21" t="s">
        <v>170</v>
      </c>
    </row>
    <row r="39" spans="1:8" hidden="1" x14ac:dyDescent="0.25">
      <c r="A39" s="34" t="s">
        <v>144</v>
      </c>
      <c r="B39" s="17" t="s">
        <v>108</v>
      </c>
      <c r="C39" s="17" t="s">
        <v>109</v>
      </c>
      <c r="D39" s="18" t="s">
        <v>11</v>
      </c>
      <c r="E39" s="19" t="s">
        <v>9</v>
      </c>
      <c r="F39" s="20">
        <v>44743</v>
      </c>
      <c r="G39" s="20">
        <v>44986</v>
      </c>
      <c r="H39" s="21" t="s">
        <v>170</v>
      </c>
    </row>
    <row r="40" spans="1:8" hidden="1" x14ac:dyDescent="0.25">
      <c r="A40" s="34" t="s">
        <v>145</v>
      </c>
      <c r="B40" s="17" t="s">
        <v>178</v>
      </c>
      <c r="C40" s="17" t="s">
        <v>133</v>
      </c>
      <c r="D40" s="18" t="s">
        <v>11</v>
      </c>
      <c r="E40" s="19" t="s">
        <v>192</v>
      </c>
      <c r="F40" s="20">
        <v>44927</v>
      </c>
      <c r="G40" s="20">
        <v>45292</v>
      </c>
      <c r="H40" s="21" t="s">
        <v>170</v>
      </c>
    </row>
    <row r="41" spans="1:8" hidden="1" x14ac:dyDescent="0.25">
      <c r="A41" s="34" t="s">
        <v>146</v>
      </c>
      <c r="B41" s="17" t="s">
        <v>126</v>
      </c>
      <c r="C41" s="17" t="s">
        <v>127</v>
      </c>
      <c r="D41" s="18" t="s">
        <v>11</v>
      </c>
      <c r="E41" s="19" t="s">
        <v>9</v>
      </c>
      <c r="F41" s="20">
        <v>44743</v>
      </c>
      <c r="G41" s="20">
        <v>44927</v>
      </c>
      <c r="H41" s="21" t="s">
        <v>170</v>
      </c>
    </row>
    <row r="42" spans="1:8" hidden="1" x14ac:dyDescent="0.25">
      <c r="A42" s="34" t="s">
        <v>147</v>
      </c>
      <c r="B42" s="17" t="s">
        <v>128</v>
      </c>
      <c r="C42" s="17" t="s">
        <v>1</v>
      </c>
      <c r="D42" s="18" t="s">
        <v>11</v>
      </c>
      <c r="E42" s="19" t="s">
        <v>100</v>
      </c>
      <c r="F42" s="20">
        <v>44743</v>
      </c>
      <c r="G42" s="20">
        <v>44927</v>
      </c>
      <c r="H42" s="21" t="s">
        <v>170</v>
      </c>
    </row>
    <row r="43" spans="1:8" hidden="1" x14ac:dyDescent="0.25">
      <c r="A43" s="35" t="s">
        <v>148</v>
      </c>
      <c r="B43" s="4" t="s">
        <v>110</v>
      </c>
      <c r="C43" s="4" t="s">
        <v>111</v>
      </c>
      <c r="D43" s="10" t="s">
        <v>16</v>
      </c>
      <c r="E43" s="11" t="s">
        <v>169</v>
      </c>
      <c r="F43" s="9">
        <v>44743</v>
      </c>
      <c r="G43" s="9">
        <v>45597</v>
      </c>
      <c r="H43" s="12" t="s">
        <v>170</v>
      </c>
    </row>
    <row r="44" spans="1:8" hidden="1" x14ac:dyDescent="0.25">
      <c r="A44" s="35" t="s">
        <v>149</v>
      </c>
      <c r="B44" s="4" t="s">
        <v>119</v>
      </c>
      <c r="C44" s="4" t="s">
        <v>120</v>
      </c>
      <c r="D44" s="10" t="s">
        <v>16</v>
      </c>
      <c r="E44" s="11" t="s">
        <v>13</v>
      </c>
      <c r="F44" s="9">
        <v>44743</v>
      </c>
      <c r="G44" s="9">
        <v>45474</v>
      </c>
      <c r="H44" s="12" t="s">
        <v>170</v>
      </c>
    </row>
    <row r="45" spans="1:8" hidden="1" x14ac:dyDescent="0.25">
      <c r="A45" s="35" t="s">
        <v>150</v>
      </c>
      <c r="B45" s="4" t="s">
        <v>122</v>
      </c>
      <c r="C45" s="4" t="s">
        <v>123</v>
      </c>
      <c r="D45" s="10" t="s">
        <v>16</v>
      </c>
      <c r="E45" s="11" t="s">
        <v>15</v>
      </c>
      <c r="F45" s="9">
        <v>44743</v>
      </c>
      <c r="G45" s="9">
        <v>45658</v>
      </c>
      <c r="H45" s="12" t="s">
        <v>170</v>
      </c>
    </row>
    <row r="46" spans="1:8" hidden="1" x14ac:dyDescent="0.25">
      <c r="A46" s="35" t="s">
        <v>154</v>
      </c>
      <c r="B46" s="4" t="s">
        <v>152</v>
      </c>
      <c r="C46" s="4" t="s">
        <v>153</v>
      </c>
      <c r="D46" s="10" t="s">
        <v>5</v>
      </c>
      <c r="E46" s="11" t="s">
        <v>174</v>
      </c>
      <c r="F46" s="9">
        <v>45170</v>
      </c>
      <c r="G46" s="9">
        <v>45627</v>
      </c>
      <c r="H46" s="12" t="s">
        <v>170</v>
      </c>
    </row>
    <row r="47" spans="1:8" hidden="1" x14ac:dyDescent="0.25">
      <c r="A47" s="35" t="s">
        <v>159</v>
      </c>
      <c r="B47" s="4" t="s">
        <v>165</v>
      </c>
      <c r="C47" s="4" t="s">
        <v>166</v>
      </c>
      <c r="D47" s="10" t="s">
        <v>11</v>
      </c>
      <c r="E47" s="11" t="s">
        <v>167</v>
      </c>
      <c r="F47" s="9">
        <v>45170</v>
      </c>
      <c r="G47" s="9">
        <v>45536</v>
      </c>
      <c r="H47" s="12" t="s">
        <v>170</v>
      </c>
    </row>
    <row r="48" spans="1:8" hidden="1" x14ac:dyDescent="0.25">
      <c r="A48" s="34" t="s">
        <v>160</v>
      </c>
      <c r="B48" s="17" t="s">
        <v>155</v>
      </c>
      <c r="C48" s="17" t="s">
        <v>163</v>
      </c>
      <c r="D48" s="18" t="s">
        <v>5</v>
      </c>
      <c r="E48" s="19" t="s">
        <v>238</v>
      </c>
      <c r="F48" s="20">
        <v>44805</v>
      </c>
      <c r="G48" s="20">
        <v>45292</v>
      </c>
      <c r="H48" s="21" t="s">
        <v>170</v>
      </c>
    </row>
    <row r="49" spans="1:8" hidden="1" x14ac:dyDescent="0.25">
      <c r="A49" s="35" t="s">
        <v>161</v>
      </c>
      <c r="B49" s="4" t="s">
        <v>156</v>
      </c>
      <c r="C49" s="4" t="s">
        <v>120</v>
      </c>
      <c r="D49" s="10" t="s">
        <v>5</v>
      </c>
      <c r="E49" s="11" t="s">
        <v>1</v>
      </c>
      <c r="F49" s="9">
        <v>44805</v>
      </c>
      <c r="G49" s="9">
        <v>45658</v>
      </c>
      <c r="H49" s="12" t="s">
        <v>170</v>
      </c>
    </row>
    <row r="50" spans="1:8" hidden="1" x14ac:dyDescent="0.25">
      <c r="A50" s="34" t="s">
        <v>162</v>
      </c>
      <c r="B50" s="17" t="s">
        <v>157</v>
      </c>
      <c r="C50" s="17" t="s">
        <v>164</v>
      </c>
      <c r="D50" s="18" t="s">
        <v>16</v>
      </c>
      <c r="E50" s="19" t="s">
        <v>158</v>
      </c>
      <c r="F50" s="20">
        <v>44805</v>
      </c>
      <c r="G50" s="20">
        <v>44986</v>
      </c>
      <c r="H50" s="21" t="s">
        <v>170</v>
      </c>
    </row>
    <row r="51" spans="1:8" hidden="1" x14ac:dyDescent="0.25">
      <c r="A51" s="36" t="s">
        <v>177</v>
      </c>
      <c r="B51" s="4" t="s">
        <v>173</v>
      </c>
      <c r="C51" s="4" t="s">
        <v>133</v>
      </c>
      <c r="D51" s="10" t="s">
        <v>11</v>
      </c>
      <c r="E51" s="11" t="s">
        <v>172</v>
      </c>
      <c r="F51" s="9">
        <v>44927</v>
      </c>
      <c r="G51" s="9">
        <v>45536</v>
      </c>
      <c r="H51" s="12" t="s">
        <v>170</v>
      </c>
    </row>
    <row r="52" spans="1:8" hidden="1" x14ac:dyDescent="0.25">
      <c r="A52" s="35" t="s">
        <v>180</v>
      </c>
      <c r="B52" s="4" t="s">
        <v>181</v>
      </c>
      <c r="C52" s="4" t="s">
        <v>182</v>
      </c>
      <c r="D52" s="10" t="s">
        <v>5</v>
      </c>
      <c r="E52" s="11" t="s">
        <v>175</v>
      </c>
      <c r="F52" s="9">
        <v>45200</v>
      </c>
      <c r="G52" s="9">
        <v>45597</v>
      </c>
      <c r="H52" s="12" t="s">
        <v>170</v>
      </c>
    </row>
    <row r="53" spans="1:8" x14ac:dyDescent="0.25">
      <c r="A53" s="35" t="s">
        <v>183</v>
      </c>
      <c r="B53" s="4" t="s">
        <v>244</v>
      </c>
      <c r="C53" s="4" t="s">
        <v>136</v>
      </c>
      <c r="D53" s="10" t="s">
        <v>267</v>
      </c>
      <c r="E53" s="11" t="s">
        <v>245</v>
      </c>
      <c r="F53" s="9">
        <v>45627</v>
      </c>
      <c r="G53" s="9">
        <v>45809</v>
      </c>
      <c r="H53" s="12" t="s">
        <v>42</v>
      </c>
    </row>
    <row r="54" spans="1:8" hidden="1" x14ac:dyDescent="0.25">
      <c r="A54" s="34" t="s">
        <v>184</v>
      </c>
      <c r="B54" s="17" t="s">
        <v>185</v>
      </c>
      <c r="C54" s="17" t="s">
        <v>186</v>
      </c>
      <c r="D54" s="18" t="s">
        <v>11</v>
      </c>
      <c r="E54" s="19" t="s">
        <v>192</v>
      </c>
      <c r="F54" s="20">
        <v>45200</v>
      </c>
      <c r="G54" s="20">
        <v>45383</v>
      </c>
      <c r="H54" s="21" t="s">
        <v>170</v>
      </c>
    </row>
    <row r="55" spans="1:8" hidden="1" x14ac:dyDescent="0.25">
      <c r="A55" s="34" t="s">
        <v>187</v>
      </c>
      <c r="B55" s="17" t="s">
        <v>188</v>
      </c>
      <c r="C55" s="17" t="s">
        <v>189</v>
      </c>
      <c r="D55" s="18" t="s">
        <v>16</v>
      </c>
      <c r="E55" s="19" t="s">
        <v>190</v>
      </c>
      <c r="F55" s="20">
        <v>45200</v>
      </c>
      <c r="G55" s="20">
        <v>45383</v>
      </c>
      <c r="H55" s="21" t="s">
        <v>170</v>
      </c>
    </row>
    <row r="56" spans="1:8" hidden="1" x14ac:dyDescent="0.25">
      <c r="A56" s="35" t="s">
        <v>191</v>
      </c>
      <c r="B56" s="4" t="s">
        <v>232</v>
      </c>
      <c r="C56" s="4" t="s">
        <v>239</v>
      </c>
      <c r="D56" s="10" t="s">
        <v>11</v>
      </c>
      <c r="E56" s="11" t="s">
        <v>233</v>
      </c>
      <c r="F56" s="9">
        <v>45444</v>
      </c>
      <c r="G56" s="9">
        <v>45627</v>
      </c>
      <c r="H56" s="12" t="s">
        <v>170</v>
      </c>
    </row>
    <row r="57" spans="1:8" hidden="1" x14ac:dyDescent="0.25">
      <c r="A57" s="35" t="s">
        <v>193</v>
      </c>
      <c r="B57" s="4" t="s">
        <v>194</v>
      </c>
      <c r="C57" s="4" t="s">
        <v>195</v>
      </c>
      <c r="D57" s="10" t="s">
        <v>5</v>
      </c>
      <c r="E57" s="11" t="s">
        <v>98</v>
      </c>
      <c r="F57" s="9">
        <v>45200</v>
      </c>
      <c r="G57" s="9">
        <v>45627</v>
      </c>
      <c r="H57" s="12" t="s">
        <v>170</v>
      </c>
    </row>
    <row r="58" spans="1:8" hidden="1" x14ac:dyDescent="0.25">
      <c r="A58" s="34" t="s">
        <v>200</v>
      </c>
      <c r="B58" s="17" t="s">
        <v>196</v>
      </c>
      <c r="C58" s="17" t="s">
        <v>132</v>
      </c>
      <c r="D58" s="18" t="s">
        <v>11</v>
      </c>
      <c r="E58" s="19" t="s">
        <v>242</v>
      </c>
      <c r="F58" s="20">
        <v>45292</v>
      </c>
      <c r="G58" s="20">
        <v>45292</v>
      </c>
      <c r="H58" s="21" t="s">
        <v>170</v>
      </c>
    </row>
    <row r="59" spans="1:8" hidden="1" x14ac:dyDescent="0.25">
      <c r="A59" s="35" t="s">
        <v>203</v>
      </c>
      <c r="B59" s="4" t="s">
        <v>204</v>
      </c>
      <c r="C59" s="4" t="s">
        <v>205</v>
      </c>
      <c r="D59" s="10" t="s">
        <v>16</v>
      </c>
      <c r="E59" s="11" t="s">
        <v>206</v>
      </c>
      <c r="F59" s="9">
        <v>45352</v>
      </c>
      <c r="G59" s="9">
        <v>45717</v>
      </c>
      <c r="H59" s="12" t="s">
        <v>170</v>
      </c>
    </row>
    <row r="60" spans="1:8" hidden="1" x14ac:dyDescent="0.25">
      <c r="A60" s="35" t="s">
        <v>207</v>
      </c>
      <c r="B60" s="4" t="s">
        <v>208</v>
      </c>
      <c r="C60" s="4" t="s">
        <v>209</v>
      </c>
      <c r="D60" s="10" t="s">
        <v>16</v>
      </c>
      <c r="E60" s="11" t="s">
        <v>169</v>
      </c>
      <c r="F60" s="9">
        <v>45292</v>
      </c>
      <c r="G60" s="9">
        <v>45658</v>
      </c>
      <c r="H60" s="12" t="s">
        <v>170</v>
      </c>
    </row>
    <row r="61" spans="1:8" hidden="1" x14ac:dyDescent="0.25">
      <c r="A61" s="35" t="s">
        <v>210</v>
      </c>
      <c r="B61" s="4" t="s">
        <v>211</v>
      </c>
      <c r="C61" s="4" t="s">
        <v>120</v>
      </c>
      <c r="D61" s="10" t="s">
        <v>5</v>
      </c>
      <c r="E61" s="11" t="s">
        <v>2</v>
      </c>
      <c r="F61" s="9">
        <v>45383</v>
      </c>
      <c r="G61" s="9">
        <v>45717</v>
      </c>
      <c r="H61" s="12" t="s">
        <v>170</v>
      </c>
    </row>
    <row r="62" spans="1:8" hidden="1" x14ac:dyDescent="0.25">
      <c r="A62" s="35" t="s">
        <v>212</v>
      </c>
      <c r="B62" s="4" t="s">
        <v>213</v>
      </c>
      <c r="C62" s="4" t="s">
        <v>214</v>
      </c>
      <c r="D62" s="10" t="s">
        <v>5</v>
      </c>
      <c r="E62" s="11" t="s">
        <v>238</v>
      </c>
      <c r="F62" s="9">
        <v>45383</v>
      </c>
      <c r="G62" s="9">
        <v>45597</v>
      </c>
      <c r="H62" s="12" t="s">
        <v>170</v>
      </c>
    </row>
    <row r="63" spans="1:8" hidden="1" x14ac:dyDescent="0.25">
      <c r="A63" s="35" t="s">
        <v>215</v>
      </c>
      <c r="B63" s="4" t="s">
        <v>216</v>
      </c>
      <c r="C63" s="4" t="s">
        <v>217</v>
      </c>
      <c r="D63" s="10" t="s">
        <v>5</v>
      </c>
      <c r="E63" s="11" t="s">
        <v>98</v>
      </c>
      <c r="F63" s="9">
        <v>45383</v>
      </c>
      <c r="G63" s="9">
        <v>45597</v>
      </c>
      <c r="H63" s="12" t="s">
        <v>170</v>
      </c>
    </row>
    <row r="64" spans="1:8" hidden="1" x14ac:dyDescent="0.25">
      <c r="A64" s="35" t="s">
        <v>218</v>
      </c>
      <c r="B64" s="4" t="s">
        <v>219</v>
      </c>
      <c r="C64" s="4" t="s">
        <v>220</v>
      </c>
      <c r="D64" s="10" t="s">
        <v>5</v>
      </c>
      <c r="E64" s="11" t="s">
        <v>95</v>
      </c>
      <c r="F64" s="9">
        <v>45383</v>
      </c>
      <c r="G64" s="9">
        <v>45597</v>
      </c>
      <c r="H64" s="12" t="s">
        <v>170</v>
      </c>
    </row>
    <row r="65" spans="1:8" hidden="1" x14ac:dyDescent="0.25">
      <c r="A65" s="35" t="s">
        <v>221</v>
      </c>
      <c r="B65" s="4" t="s">
        <v>222</v>
      </c>
      <c r="C65" s="4" t="s">
        <v>223</v>
      </c>
      <c r="D65" s="10" t="s">
        <v>5</v>
      </c>
      <c r="E65" s="11" t="s">
        <v>197</v>
      </c>
      <c r="F65" s="9">
        <v>45383</v>
      </c>
      <c r="G65" s="9">
        <v>45627</v>
      </c>
      <c r="H65" s="12" t="s">
        <v>170</v>
      </c>
    </row>
    <row r="66" spans="1:8" hidden="1" x14ac:dyDescent="0.25">
      <c r="A66" s="35" t="s">
        <v>225</v>
      </c>
      <c r="B66" s="4" t="s">
        <v>226</v>
      </c>
      <c r="C66" s="4" t="s">
        <v>223</v>
      </c>
      <c r="D66" s="10" t="s">
        <v>11</v>
      </c>
      <c r="E66" s="11" t="s">
        <v>172</v>
      </c>
      <c r="F66" s="9">
        <v>45383</v>
      </c>
      <c r="G66" s="9">
        <v>45597</v>
      </c>
      <c r="H66" s="12" t="s">
        <v>170</v>
      </c>
    </row>
    <row r="67" spans="1:8" x14ac:dyDescent="0.25">
      <c r="A67" s="35" t="s">
        <v>227</v>
      </c>
      <c r="B67" s="4" t="s">
        <v>228</v>
      </c>
      <c r="C67" s="4" t="s">
        <v>125</v>
      </c>
      <c r="D67" s="10" t="s">
        <v>265</v>
      </c>
      <c r="E67" s="11" t="s">
        <v>99</v>
      </c>
      <c r="F67" s="9">
        <v>45383</v>
      </c>
      <c r="G67" s="9">
        <v>45809</v>
      </c>
      <c r="H67" s="12" t="s">
        <v>42</v>
      </c>
    </row>
    <row r="68" spans="1:8" x14ac:dyDescent="0.25">
      <c r="A68" s="35" t="s">
        <v>229</v>
      </c>
      <c r="B68" s="4" t="s">
        <v>230</v>
      </c>
      <c r="C68" s="4" t="s">
        <v>114</v>
      </c>
      <c r="D68" s="10" t="s">
        <v>265</v>
      </c>
      <c r="E68" s="11" t="s">
        <v>169</v>
      </c>
      <c r="F68" s="9">
        <v>45383</v>
      </c>
      <c r="G68" s="9">
        <v>45809</v>
      </c>
      <c r="H68" s="12" t="s">
        <v>42</v>
      </c>
    </row>
    <row r="69" spans="1:8" x14ac:dyDescent="0.25">
      <c r="A69" s="35" t="s">
        <v>231</v>
      </c>
      <c r="B69" s="4" t="s">
        <v>234</v>
      </c>
      <c r="C69" s="4" t="s">
        <v>235</v>
      </c>
      <c r="D69" s="10" t="s">
        <v>266</v>
      </c>
      <c r="E69" s="11" t="s">
        <v>206</v>
      </c>
      <c r="F69" s="9">
        <v>45444</v>
      </c>
      <c r="G69" s="9">
        <v>45809</v>
      </c>
      <c r="H69" s="12" t="s">
        <v>42</v>
      </c>
    </row>
    <row r="70" spans="1:8" ht="15.75" thickBot="1" x14ac:dyDescent="0.3">
      <c r="A70" s="45" t="s">
        <v>246</v>
      </c>
      <c r="B70" s="37" t="s">
        <v>247</v>
      </c>
      <c r="C70" s="37" t="s">
        <v>130</v>
      </c>
      <c r="D70" s="38" t="s">
        <v>11</v>
      </c>
      <c r="E70" s="39" t="s">
        <v>167</v>
      </c>
      <c r="F70" s="40">
        <v>45627</v>
      </c>
      <c r="G70" s="40">
        <v>45809</v>
      </c>
      <c r="H70" s="41" t="s">
        <v>42</v>
      </c>
    </row>
  </sheetData>
  <autoFilter ref="A4:H70" xr:uid="{D3273FFB-6321-4BCA-9E9A-DF25AA4467D0}">
    <filterColumn colId="7">
      <filters>
        <filter val="actif"/>
      </filters>
    </filterColumn>
    <sortState xmlns:xlrd2="http://schemas.microsoft.com/office/spreadsheetml/2017/richdata2" ref="A31:H31">
      <sortCondition ref="A4:A58"/>
    </sortState>
  </autoFilter>
  <phoneticPr fontId="6" type="noConversion"/>
  <printOptions horizontalCentered="1"/>
  <pageMargins left="0" right="0" top="0" bottom="0" header="0.31496062992125984" footer="0.31496062992125984"/>
  <pageSetup paperSize="9" scale="7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8D8EE2-090E-4E1A-97B1-D5E856D8DDB9}">
  <dimension ref="B1:L19"/>
  <sheetViews>
    <sheetView showGridLines="0" zoomScaleNormal="100" workbookViewId="0">
      <selection activeCell="F25" sqref="F25"/>
    </sheetView>
  </sheetViews>
  <sheetFormatPr baseColWidth="10" defaultColWidth="10.85546875" defaultRowHeight="15" x14ac:dyDescent="0.2"/>
  <cols>
    <col min="1" max="1" width="3" style="6" customWidth="1"/>
    <col min="2" max="2" width="30.5703125" style="6" customWidth="1"/>
    <col min="3" max="3" width="14.85546875" style="6" customWidth="1"/>
    <col min="4" max="4" width="2.7109375" style="6" customWidth="1"/>
    <col min="5" max="5" width="30.5703125" style="6" customWidth="1"/>
    <col min="6" max="6" width="13.85546875" style="6" customWidth="1"/>
    <col min="7" max="7" width="2.140625" style="6" customWidth="1"/>
    <col min="8" max="8" width="30.5703125" style="6" customWidth="1"/>
    <col min="9" max="9" width="14.28515625" style="6" customWidth="1"/>
    <col min="10" max="10" width="2.140625" style="6" customWidth="1"/>
    <col min="11" max="11" width="30.5703125" style="6" customWidth="1"/>
    <col min="12" max="12" width="14.28515625" style="6" customWidth="1"/>
    <col min="13" max="16384" width="10.85546875" style="6"/>
  </cols>
  <sheetData>
    <row r="1" spans="2:12" ht="15.75" x14ac:dyDescent="0.25">
      <c r="C1" s="5"/>
      <c r="D1" s="22"/>
      <c r="E1" s="22"/>
    </row>
    <row r="2" spans="2:12" ht="18.75" x14ac:dyDescent="0.3">
      <c r="B2" s="49" t="s">
        <v>63</v>
      </c>
      <c r="C2" s="49"/>
      <c r="D2" s="50"/>
      <c r="E2" s="47" t="s">
        <v>264</v>
      </c>
      <c r="F2" s="47"/>
      <c r="G2" s="50"/>
      <c r="H2" s="48" t="s">
        <v>253</v>
      </c>
      <c r="I2" s="48"/>
      <c r="J2" s="50"/>
      <c r="K2" s="51" t="s">
        <v>254</v>
      </c>
      <c r="L2" s="51"/>
    </row>
    <row r="3" spans="2:12" ht="16.5" thickBot="1" x14ac:dyDescent="0.3">
      <c r="B3" s="52"/>
      <c r="C3" s="52"/>
      <c r="D3"/>
      <c r="E3"/>
      <c r="F3"/>
      <c r="G3"/>
      <c r="H3"/>
      <c r="I3"/>
      <c r="J3"/>
      <c r="K3"/>
      <c r="L3"/>
    </row>
    <row r="4" spans="2:12" ht="38.25" thickBot="1" x14ac:dyDescent="0.25">
      <c r="B4" s="53" t="s">
        <v>40</v>
      </c>
      <c r="C4" s="54" t="s">
        <v>44</v>
      </c>
      <c r="D4" s="55"/>
      <c r="E4" s="65" t="s">
        <v>40</v>
      </c>
      <c r="F4" s="66" t="s">
        <v>44</v>
      </c>
      <c r="G4" s="55"/>
      <c r="H4" s="65" t="s">
        <v>40</v>
      </c>
      <c r="I4" s="66" t="s">
        <v>44</v>
      </c>
      <c r="J4" s="56"/>
      <c r="K4" s="65" t="s">
        <v>40</v>
      </c>
      <c r="L4" s="66" t="s">
        <v>44</v>
      </c>
    </row>
    <row r="5" spans="2:12" ht="18.75" x14ac:dyDescent="0.3">
      <c r="B5" s="64" t="s">
        <v>249</v>
      </c>
      <c r="C5" s="7">
        <f>COUNTIFS(LAUREATS!$E$8:$E$945,"CORVELLEC",LAUREATS!$H$8:$H$945,"actif")</f>
        <v>0</v>
      </c>
      <c r="D5" s="50"/>
      <c r="E5" s="67" t="s">
        <v>46</v>
      </c>
      <c r="F5" s="68">
        <f>COUNTIFS(LAUREATS!$E$9:$E$945,"BOURE",LAUREATS!$H$9:$H$945,"actif")</f>
        <v>0</v>
      </c>
      <c r="G5" s="71"/>
      <c r="H5" s="67" t="s">
        <v>255</v>
      </c>
      <c r="I5" s="68">
        <f>COUNTIFS(LAUREATS!$E$9:$E$945,"CHIKLI",LAUREATS!$H$9:$H$945,"actif")</f>
        <v>0</v>
      </c>
      <c r="J5" s="50"/>
      <c r="K5" s="67" t="s">
        <v>57</v>
      </c>
      <c r="L5" s="68">
        <f>COUNTIFS(LAUREATS!$E$9:$E$945,"MARTINELLI",LAUREATS!$H$9:$H$945,"actif")</f>
        <v>0</v>
      </c>
    </row>
    <row r="6" spans="2:12" ht="18.75" x14ac:dyDescent="0.3">
      <c r="B6" s="64" t="s">
        <v>256</v>
      </c>
      <c r="C6" s="7">
        <f>COUNTIFS(LAUREATS!$E$8:$E$945,"QUIROSA",LAUREATS!$H$8:$H$945,"actif")</f>
        <v>0</v>
      </c>
      <c r="D6" s="50"/>
      <c r="E6" s="64" t="s">
        <v>237</v>
      </c>
      <c r="F6" s="7">
        <f>COUNTIFS(LAUREATS!$E$9:$E$945,"JULLION",LAUREATS!$H$9:$H$945,"actif")</f>
        <v>0</v>
      </c>
      <c r="G6" s="50"/>
      <c r="H6" s="64" t="s">
        <v>236</v>
      </c>
      <c r="I6" s="7">
        <f>COUNTIFS(LAUREATS!$E$9:$E$945,"THIEBAUD",LAUREATS!$H$9:$H$945,"actif")</f>
        <v>0</v>
      </c>
      <c r="J6" s="50"/>
      <c r="K6" s="64" t="s">
        <v>96</v>
      </c>
      <c r="L6" s="7">
        <f>COUNTIFS(LAUREATS!$E$9:$E$945,"MORTIER",LAUREATS!$H$9:$H$945,"actif")</f>
        <v>0</v>
      </c>
    </row>
    <row r="7" spans="2:12" ht="18.75" x14ac:dyDescent="0.3">
      <c r="B7" s="64" t="s">
        <v>201</v>
      </c>
      <c r="C7" s="7">
        <f>COUNTIFS(LAUREATS!$E$3:$E$945,"LIOPE",LAUREATS!$H$3:$H$945,"actif")</f>
        <v>0</v>
      </c>
      <c r="D7" s="50"/>
      <c r="E7" s="64" t="s">
        <v>53</v>
      </c>
      <c r="F7" s="7">
        <f>COUNTIFS(LAUREATS!$E$9:$E$945,"HENNICOTTE",LAUREATS!$H$9:$H$945,"actif")</f>
        <v>0</v>
      </c>
      <c r="G7" s="50"/>
      <c r="H7" s="64" t="s">
        <v>48</v>
      </c>
      <c r="I7" s="7">
        <f>COUNTIFS(LAUREATS!$E$9:$E$945,"CLEMENT",LAUREATS!$H$9:$H$945,"actif")</f>
        <v>0</v>
      </c>
      <c r="J7" s="50"/>
      <c r="K7" s="64" t="s">
        <v>176</v>
      </c>
      <c r="L7" s="7">
        <f>COUNTIFS(LAUREATS!$E$9:$E$945,"THIALLET",LAUREATS!$H$9:$H$945,"actif")</f>
        <v>0</v>
      </c>
    </row>
    <row r="8" spans="2:12" ht="18.75" x14ac:dyDescent="0.3">
      <c r="B8" s="64" t="s">
        <v>168</v>
      </c>
      <c r="C8" s="63">
        <f>COUNTIFS(LAUREATS!$E$4:$E$945,"GUIHARD",LAUREATS!$H$4:$H$945,"actif")</f>
        <v>1</v>
      </c>
      <c r="D8" s="50"/>
      <c r="E8" s="64" t="s">
        <v>60</v>
      </c>
      <c r="F8" s="7">
        <f>COUNTIFS(LAUREATS!$E$4:$E$945,"TEISSIER",LAUREATS!$H$4:$H$945,"actif")</f>
        <v>0</v>
      </c>
      <c r="G8" s="50"/>
      <c r="H8" s="64" t="s">
        <v>50</v>
      </c>
      <c r="I8" s="63">
        <f>COUNTIFS(LAUREATS!$E$9:$E$945,"FRACASSETTI",LAUREATS!$H$9:$H$945,"actif")</f>
        <v>2</v>
      </c>
      <c r="J8" s="50"/>
      <c r="K8" s="64" t="s">
        <v>257</v>
      </c>
      <c r="L8" s="63">
        <f>COUNTIFS(LAUREATS!$E$9:$E$945,"OD SEINE&amp;MARNE",LAUREATS!$H$9:$H$945,"actif")</f>
        <v>1</v>
      </c>
    </row>
    <row r="9" spans="2:12" ht="18.75" x14ac:dyDescent="0.3">
      <c r="B9" s="64" t="s">
        <v>51</v>
      </c>
      <c r="C9" s="7">
        <f>COUNTIFS(LAUREATS!$E$9:$E$945,"HARY",LAUREATS!$H$9:$H$945,"actif")</f>
        <v>0</v>
      </c>
      <c r="D9" s="50"/>
      <c r="E9" s="64" t="s">
        <v>49</v>
      </c>
      <c r="F9" s="63">
        <f>COUNTIFS(LAUREATS!$E$9:$E$945,"FASQUEL",LAUREATS!$H$9:$H$945,"actif")</f>
        <v>1</v>
      </c>
      <c r="G9" s="50"/>
      <c r="H9" s="64" t="s">
        <v>224</v>
      </c>
      <c r="I9" s="63">
        <f>COUNTIFS(LAUREATS!$E$9:$E$945,"KARIGER",LAUREATS!$H$9:$H$945,"actif")</f>
        <v>1</v>
      </c>
      <c r="J9" s="50"/>
      <c r="K9" s="64" t="s">
        <v>45</v>
      </c>
      <c r="L9" s="7">
        <f>COUNTIFS(LAUREATS!$E$9:$E$945,"BACQUET",LAUREATS!$H$9:$H$945,"actif")</f>
        <v>0</v>
      </c>
    </row>
    <row r="10" spans="2:12" ht="18.75" x14ac:dyDescent="0.3">
      <c r="B10" s="64" t="s">
        <v>56</v>
      </c>
      <c r="C10" s="7">
        <f>COUNTIFS(LAUREATS!$E$4:$E$945,"LECOQ",LAUREATS!$H$4:$H$945,"actif")</f>
        <v>0</v>
      </c>
      <c r="D10" s="50"/>
      <c r="E10" s="64" t="s">
        <v>54</v>
      </c>
      <c r="F10" s="7">
        <f>COUNTIFS(LAUREATS!$E$9:$E$945,"GERONIMI",LAUREATS!$H$9:$H$945,"actif")</f>
        <v>0</v>
      </c>
      <c r="G10" s="50"/>
      <c r="H10" s="64" t="s">
        <v>55</v>
      </c>
      <c r="I10" s="63">
        <f>COUNTIFS(LAUREATS!$E$9:$E$945,"KERLOC H",LAUREATS!$H$9:$H$945,"actif")</f>
        <v>1</v>
      </c>
      <c r="J10" s="50"/>
      <c r="K10" s="64" t="s">
        <v>52</v>
      </c>
      <c r="L10" s="7">
        <f>COUNTIFS(LAUREATS!$E$9:$E$945,"GATHELIER",LAUREATS!$H$9:$H$945,"actif")</f>
        <v>0</v>
      </c>
    </row>
    <row r="11" spans="2:12" ht="18.75" x14ac:dyDescent="0.3">
      <c r="B11" s="64" t="s">
        <v>59</v>
      </c>
      <c r="C11" s="7">
        <f>COUNTIFS(LAUREATS!$E$4:$E$945,"PLANCON",LAUREATS!$H$4:$H$945,"actif")</f>
        <v>0</v>
      </c>
      <c r="D11" s="50"/>
      <c r="E11" s="64" t="s">
        <v>47</v>
      </c>
      <c r="F11" s="63">
        <f>COUNTIFS(LAUREATS!$E$9:$E$945,"COTE",LAUREATS!$H$9:$H$945,"actif")</f>
        <v>1</v>
      </c>
      <c r="G11" s="50"/>
      <c r="H11" s="64" t="s">
        <v>58</v>
      </c>
      <c r="I11" s="63">
        <f>COUNTIFS(LAUREATS!$E$9:$E$945,"LEVEQUE",LAUREATS!$H$9:$H$945,"actif")</f>
        <v>1</v>
      </c>
      <c r="J11" s="50"/>
      <c r="K11" s="64" t="s">
        <v>258</v>
      </c>
      <c r="L11" s="63">
        <f>COUNTIFS(LAUREATS!$E$9:$E$945,"laura",LAUREATS!$H$9:$H$945,"actif")</f>
        <v>1</v>
      </c>
    </row>
    <row r="12" spans="2:12" ht="18.75" x14ac:dyDescent="0.3">
      <c r="B12" s="64" t="s">
        <v>259</v>
      </c>
      <c r="C12" s="7">
        <f>COUNTIFS(LAUREATS!$E$4:$E$945,"LAUZANAS",LAUREATS!$H$4:$H$945,"actif")</f>
        <v>0</v>
      </c>
      <c r="D12" s="50"/>
      <c r="E12" s="64" t="s">
        <v>260</v>
      </c>
      <c r="F12" s="63">
        <f>COUNTIFS(LAUREATS!$E$9:$E$945,"PHILIPPE",LAUREATS!$H$9:$H$945,"actif")</f>
        <v>0</v>
      </c>
      <c r="G12" s="50"/>
      <c r="H12" s="64" t="s">
        <v>261</v>
      </c>
      <c r="I12" s="7">
        <f>COUNTIFS(LAUREATS!$E$9:$E$945,"LEGGER",LAUREATS!$H$9:$H$945,"actif")</f>
        <v>0</v>
      </c>
      <c r="J12" s="50"/>
      <c r="K12" s="64" t="s">
        <v>262</v>
      </c>
      <c r="L12" s="63">
        <f>COUNTIFS(LAUREATS!$E$9:$E$945,"TRAGEL",LAUREATS!$H$9:$H$945,"actif")</f>
        <v>1</v>
      </c>
    </row>
    <row r="13" spans="2:12" ht="19.5" thickBot="1" x14ac:dyDescent="0.35">
      <c r="B13" s="64" t="s">
        <v>263</v>
      </c>
      <c r="C13" s="7">
        <f>COUNTIFS(LAUREATS!$E$4:$E$945,"DEVILLIER",LAUREATS!$H$4:$H$945,"actif")</f>
        <v>0</v>
      </c>
      <c r="D13" s="50"/>
      <c r="E13" s="69"/>
      <c r="F13" s="70"/>
      <c r="G13" s="50"/>
      <c r="H13" s="69" t="s">
        <v>61</v>
      </c>
      <c r="I13" s="72">
        <f>COUNTIFS(LAUREATS!$E$9:$E$945,"ZENOU",LAUREATS!$H$9:$H$945,"actif")</f>
        <v>0</v>
      </c>
      <c r="J13" s="50"/>
      <c r="K13" s="64"/>
      <c r="L13" s="73"/>
    </row>
    <row r="14" spans="2:12" ht="19.5" thickBot="1" x14ac:dyDescent="0.35">
      <c r="B14" s="57" t="s">
        <v>62</v>
      </c>
      <c r="C14" s="58">
        <f>SUM(C5:C13)</f>
        <v>1</v>
      </c>
      <c r="D14" s="50"/>
      <c r="E14" s="59" t="s">
        <v>62</v>
      </c>
      <c r="F14" s="60">
        <f>SUM(F5:F13)</f>
        <v>2</v>
      </c>
      <c r="G14" s="50"/>
      <c r="H14" s="59" t="s">
        <v>62</v>
      </c>
      <c r="I14" s="60">
        <f>SUM(I5:I13)</f>
        <v>5</v>
      </c>
      <c r="J14" s="50"/>
      <c r="K14" s="74" t="s">
        <v>62</v>
      </c>
      <c r="L14" s="58">
        <f>SUM(L5:L13)</f>
        <v>3</v>
      </c>
    </row>
    <row r="15" spans="2:12" ht="18.75" x14ac:dyDescent="0.3">
      <c r="B15" s="50"/>
      <c r="C15" s="50"/>
      <c r="D15" s="50"/>
      <c r="E15" s="50"/>
      <c r="F15" s="50"/>
      <c r="G15" s="50"/>
      <c r="H15" s="50"/>
      <c r="I15" s="50"/>
      <c r="J15" s="50"/>
      <c r="K15" s="50"/>
      <c r="L15" s="61"/>
    </row>
    <row r="16" spans="2:12" ht="23.25" x14ac:dyDescent="0.35">
      <c r="B16" s="62">
        <f>C14+F14+I14+L14</f>
        <v>11</v>
      </c>
      <c r="C16" s="62"/>
      <c r="D16" s="62"/>
      <c r="E16" s="62"/>
      <c r="F16" s="62"/>
      <c r="G16" s="62"/>
      <c r="H16" s="62"/>
      <c r="I16" s="62"/>
      <c r="J16" s="62"/>
      <c r="K16" s="62"/>
      <c r="L16" s="62"/>
    </row>
    <row r="18" spans="3:5" ht="15.75" x14ac:dyDescent="0.25">
      <c r="C18" s="16" t="s">
        <v>129</v>
      </c>
      <c r="D18" s="5"/>
      <c r="E18" s="5"/>
    </row>
    <row r="19" spans="3:5" ht="15.75" x14ac:dyDescent="0.25">
      <c r="C19" s="5">
        <v>3</v>
      </c>
      <c r="D19" s="22" t="s">
        <v>252</v>
      </c>
      <c r="E19" s="22"/>
    </row>
  </sheetData>
  <mergeCells count="5">
    <mergeCell ref="K2:L2"/>
    <mergeCell ref="B16:L16"/>
    <mergeCell ref="B2:C2"/>
    <mergeCell ref="E2:F2"/>
    <mergeCell ref="H2:I2"/>
  </mergeCells>
  <conditionalFormatting sqref="C5:C6">
    <cfRule type="cellIs" dxfId="25" priority="26" operator="equal">
      <formula>0</formula>
    </cfRule>
  </conditionalFormatting>
  <conditionalFormatting sqref="C8">
    <cfRule type="cellIs" dxfId="24" priority="25" operator="equal">
      <formula>0</formula>
    </cfRule>
  </conditionalFormatting>
  <conditionalFormatting sqref="C7">
    <cfRule type="cellIs" dxfId="23" priority="24" operator="equal">
      <formula>0</formula>
    </cfRule>
  </conditionalFormatting>
  <conditionalFormatting sqref="C9">
    <cfRule type="cellIs" dxfId="22" priority="23" operator="equal">
      <formula>0</formula>
    </cfRule>
  </conditionalFormatting>
  <conditionalFormatting sqref="C10">
    <cfRule type="cellIs" dxfId="21" priority="22" operator="equal">
      <formula>0</formula>
    </cfRule>
  </conditionalFormatting>
  <conditionalFormatting sqref="C11:C13">
    <cfRule type="cellIs" dxfId="20" priority="21" operator="equal">
      <formula>0</formula>
    </cfRule>
  </conditionalFormatting>
  <conditionalFormatting sqref="F5">
    <cfRule type="cellIs" dxfId="19" priority="20" operator="equal">
      <formula>0</formula>
    </cfRule>
  </conditionalFormatting>
  <conditionalFormatting sqref="F6">
    <cfRule type="cellIs" dxfId="18" priority="19" operator="equal">
      <formula>0</formula>
    </cfRule>
  </conditionalFormatting>
  <conditionalFormatting sqref="F7">
    <cfRule type="cellIs" dxfId="17" priority="18" operator="equal">
      <formula>0</formula>
    </cfRule>
  </conditionalFormatting>
  <conditionalFormatting sqref="F8">
    <cfRule type="cellIs" dxfId="16" priority="17" operator="equal">
      <formula>0</formula>
    </cfRule>
  </conditionalFormatting>
  <conditionalFormatting sqref="F9">
    <cfRule type="cellIs" dxfId="15" priority="16" operator="equal">
      <formula>0</formula>
    </cfRule>
  </conditionalFormatting>
  <conditionalFormatting sqref="F10">
    <cfRule type="cellIs" dxfId="14" priority="15" operator="equal">
      <formula>0</formula>
    </cfRule>
  </conditionalFormatting>
  <conditionalFormatting sqref="F11:F12">
    <cfRule type="cellIs" dxfId="13" priority="14" operator="equal">
      <formula>0</formula>
    </cfRule>
  </conditionalFormatting>
  <conditionalFormatting sqref="I5:I6">
    <cfRule type="cellIs" dxfId="12" priority="13" operator="equal">
      <formula>0</formula>
    </cfRule>
  </conditionalFormatting>
  <conditionalFormatting sqref="I7">
    <cfRule type="cellIs" dxfId="11" priority="12" operator="equal">
      <formula>0</formula>
    </cfRule>
  </conditionalFormatting>
  <conditionalFormatting sqref="I8">
    <cfRule type="cellIs" dxfId="10" priority="11" operator="equal">
      <formula>0</formula>
    </cfRule>
  </conditionalFormatting>
  <conditionalFormatting sqref="I9">
    <cfRule type="cellIs" dxfId="9" priority="10" operator="equal">
      <formula>0</formula>
    </cfRule>
  </conditionalFormatting>
  <conditionalFormatting sqref="I10">
    <cfRule type="cellIs" dxfId="8" priority="9" operator="equal">
      <formula>0</formula>
    </cfRule>
  </conditionalFormatting>
  <conditionalFormatting sqref="I11">
    <cfRule type="cellIs" dxfId="7" priority="8" operator="equal">
      <formula>0</formula>
    </cfRule>
  </conditionalFormatting>
  <conditionalFormatting sqref="I12">
    <cfRule type="cellIs" dxfId="6" priority="7" operator="equal">
      <formula>0</formula>
    </cfRule>
  </conditionalFormatting>
  <conditionalFormatting sqref="I13">
    <cfRule type="cellIs" dxfId="5" priority="6" operator="equal">
      <formula>0</formula>
    </cfRule>
  </conditionalFormatting>
  <conditionalFormatting sqref="L5:L6">
    <cfRule type="cellIs" dxfId="4" priority="5" operator="equal">
      <formula>0</formula>
    </cfRule>
  </conditionalFormatting>
  <conditionalFormatting sqref="L7:L8">
    <cfRule type="cellIs" dxfId="3" priority="4" operator="equal">
      <formula>0</formula>
    </cfRule>
  </conditionalFormatting>
  <conditionalFormatting sqref="L9">
    <cfRule type="cellIs" dxfId="2" priority="3" operator="equal">
      <formula>0</formula>
    </cfRule>
  </conditionalFormatting>
  <conditionalFormatting sqref="L10:L11">
    <cfRule type="cellIs" dxfId="1" priority="2" operator="equal">
      <formula>0</formula>
    </cfRule>
  </conditionalFormatting>
  <conditionalFormatting sqref="L12">
    <cfRule type="cellIs" dxfId="0" priority="1" operator="equal">
      <formula>0</formula>
    </cfRule>
  </conditionalFormatting>
  <printOptions horizontalCentered="1" verticalCentered="1"/>
  <pageMargins left="0" right="0" top="0" bottom="0" header="0.31496062992125984" footer="0.31496062992125984"/>
  <pageSetup paperSize="9"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LAUREATS</vt:lpstr>
      <vt:lpstr>PAR REGION</vt:lpstr>
      <vt:lpstr>LAUREATS!Zone_d_impression</vt:lpstr>
    </vt:vector>
  </TitlesOfParts>
  <Company>Generali Shared Services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RESENDE Isabel</dc:creator>
  <cp:lastModifiedBy>CLEMENT Nathalie</cp:lastModifiedBy>
  <cp:lastPrinted>2022-04-12T14:48:14Z</cp:lastPrinted>
  <dcterms:created xsi:type="dcterms:W3CDTF">2022-04-08T15:00:47Z</dcterms:created>
  <dcterms:modified xsi:type="dcterms:W3CDTF">2025-02-28T08:07:01Z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bf4bb52-9e9d-4296-940a-59002820a53c_Enabled">
    <vt:lpwstr>true</vt:lpwstr>
  </property>
  <property fmtid="{D5CDD505-2E9C-101B-9397-08002B2CF9AE}" pid="3" name="MSIP_Label_5bf4bb52-9e9d-4296-940a-59002820a53c_SetDate">
    <vt:lpwstr>2023-01-12T09:56:09Z</vt:lpwstr>
  </property>
  <property fmtid="{D5CDD505-2E9C-101B-9397-08002B2CF9AE}" pid="4" name="MSIP_Label_5bf4bb52-9e9d-4296-940a-59002820a53c_Method">
    <vt:lpwstr>Standard</vt:lpwstr>
  </property>
  <property fmtid="{D5CDD505-2E9C-101B-9397-08002B2CF9AE}" pid="5" name="MSIP_Label_5bf4bb52-9e9d-4296-940a-59002820a53c_Name">
    <vt:lpwstr>5bf4bb52-9e9d-4296-940a-59002820a53c</vt:lpwstr>
  </property>
  <property fmtid="{D5CDD505-2E9C-101B-9397-08002B2CF9AE}" pid="6" name="MSIP_Label_5bf4bb52-9e9d-4296-940a-59002820a53c_SiteId">
    <vt:lpwstr>cbeb3ecc-6f45-4183-b5a8-088140deae5d</vt:lpwstr>
  </property>
  <property fmtid="{D5CDD505-2E9C-101B-9397-08002B2CF9AE}" pid="7" name="MSIP_Label_5bf4bb52-9e9d-4296-940a-59002820a53c_ActionId">
    <vt:lpwstr>a3e092c6-488e-4da8-9ea6-3220883cd0b5</vt:lpwstr>
  </property>
  <property fmtid="{D5CDD505-2E9C-101B-9397-08002B2CF9AE}" pid="8" name="MSIP_Label_5bf4bb52-9e9d-4296-940a-59002820a53c_ContentBits">
    <vt:lpwstr>0</vt:lpwstr>
  </property>
</Properties>
</file>